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L:\2025年度\05_公益活動推進係\01 公益活動推進\1 政策助成\98 区HP掲載用資料・QRコード\"/>
    </mc:Choice>
  </mc:AlternateContent>
  <xr:revisionPtr revIDLastSave="0" documentId="13_ncr:1_{2B3B7DBB-C05E-4EB4-A8B8-CE750018DA20}" xr6:coauthVersionLast="47" xr6:coauthVersionMax="47" xr10:uidLastSave="{00000000-0000-0000-0000-000000000000}"/>
  <bookViews>
    <workbookView xWindow="-110" yWindow="-110" windowWidth="19420" windowHeight="10300" firstSheet="8" activeTab="8" xr2:uid="{00000000-000D-0000-FFFF-FFFF00000000}"/>
  </bookViews>
  <sheets>
    <sheet name="申請団体一覧" sheetId="89" state="hidden" r:id="rId1"/>
    <sheet name="個別採点表（自動入力）" sheetId="90" state="hidden" r:id="rId2"/>
    <sheet name="個別採点表（手入力）" sheetId="88" state="hidden" r:id="rId3"/>
    <sheet name="審査結果(交付決定)" sheetId="86" state="hidden" r:id="rId4"/>
    <sheet name="審査結果（不交付）" sheetId="91" state="hidden" r:id="rId5"/>
    <sheet name="リストシート" sheetId="9" state="hidden" r:id="rId6"/>
    <sheet name="リストシート (2)" sheetId="6" state="hidden" r:id="rId7"/>
    <sheet name="【記入例】申請団体一覧" sheetId="1" state="hidden" r:id="rId8"/>
    <sheet name="審査結果一覧" sheetId="11" r:id="rId9"/>
    <sheet name="【記入例】個別採点表（自動入力）" sheetId="3" state="hidden" r:id="rId10"/>
    <sheet name="【記入例】審査結果(交付決定)" sheetId="4" state="hidden" r:id="rId11"/>
  </sheets>
  <definedNames>
    <definedName name="_xlnm._FilterDatabase" localSheetId="7" hidden="1">【記入例】申請団体一覧!$A$3:$H$6</definedName>
    <definedName name="_xlnm._FilterDatabase" localSheetId="8" hidden="1">審査結果一覧!$A$3:$J$130</definedName>
    <definedName name="_xlnm._FilterDatabase" localSheetId="0" hidden="1">申請団体一覧!$A$3:$H$6</definedName>
    <definedName name="_xlnm.Print_Area" localSheetId="9">'【記入例】個別採点表（自動入力）'!$A$1:$K$27</definedName>
    <definedName name="_xlnm.Print_Area" localSheetId="10">'【記入例】審査結果(交付決定)'!$A$1:$G$8</definedName>
    <definedName name="_xlnm.Print_Area" localSheetId="7">【記入例】申請団体一覧!$A$1:$Q$81</definedName>
    <definedName name="_xlnm.Print_Area" localSheetId="5">リストシート!$A$1:$E$41</definedName>
    <definedName name="_xlnm.Print_Area" localSheetId="6">'リストシート (2)'!$A$1:$E$41</definedName>
    <definedName name="_xlnm.Print_Area" localSheetId="1">'個別採点表（自動入力）'!$A$1:$K$27</definedName>
    <definedName name="_xlnm.Print_Area" localSheetId="2">'個別採点表（手入力）'!$A$1:$K$27</definedName>
    <definedName name="_xlnm.Print_Area" localSheetId="3">'審査結果(交付決定)'!$A$1:$G$8</definedName>
    <definedName name="_xlnm.Print_Area" localSheetId="4">'審査結果（不交付）'!$A$1:$E$8</definedName>
    <definedName name="_xlnm.Print_Area" localSheetId="8">審査結果一覧!$A$1:$J$125</definedName>
    <definedName name="_xlnm.Print_Area" localSheetId="0">申請団体一覧!$A$1:$Q$81</definedName>
    <definedName name="_xlnm.Print_Titles" localSheetId="7">【記入例】申請団体一覧!$1:$8</definedName>
    <definedName name="_xlnm.Print_Titles" localSheetId="8">審査結果一覧!$1:$4</definedName>
    <definedName name="_xlnm.Print_Titles" localSheetId="0">申請団体一覧!$1:$8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5" i="11" l="1"/>
  <c r="I125" i="11"/>
  <c r="B7" i="4" l="1"/>
  <c r="G6" i="4"/>
  <c r="F6" i="4"/>
  <c r="D6" i="4"/>
  <c r="C6" i="4"/>
  <c r="B6" i="4"/>
  <c r="A6" i="4"/>
  <c r="K27" i="3"/>
  <c r="D25" i="3"/>
  <c r="K23" i="3"/>
  <c r="J23" i="3"/>
  <c r="H23" i="3"/>
  <c r="L22" i="3"/>
  <c r="D22" i="3"/>
  <c r="D19" i="3"/>
  <c r="D17" i="3"/>
  <c r="M15" i="3"/>
  <c r="L15" i="3"/>
  <c r="D14" i="3"/>
  <c r="D12" i="3"/>
  <c r="D8" i="3"/>
  <c r="D6" i="3"/>
  <c r="D27" i="3" s="1"/>
  <c r="C3" i="3"/>
  <c r="C2" i="3"/>
  <c r="V78" i="89"/>
  <c r="V77" i="89"/>
  <c r="V76" i="89"/>
  <c r="V75" i="89"/>
  <c r="V74" i="89"/>
  <c r="V73" i="89"/>
  <c r="V72" i="89"/>
  <c r="V70" i="89"/>
  <c r="V69" i="89"/>
  <c r="V67" i="89"/>
  <c r="V66" i="89"/>
  <c r="V65" i="89"/>
  <c r="V64" i="89"/>
  <c r="V63" i="89"/>
  <c r="V62" i="89"/>
  <c r="V61" i="89"/>
  <c r="V60" i="89"/>
  <c r="V59" i="89"/>
  <c r="V58" i="89"/>
  <c r="V57" i="89"/>
  <c r="V56" i="89"/>
  <c r="V55" i="89"/>
  <c r="V54" i="89"/>
  <c r="V52" i="89"/>
  <c r="V51" i="89"/>
  <c r="V49" i="89"/>
  <c r="V48" i="89"/>
  <c r="V46" i="89"/>
  <c r="V45" i="89"/>
  <c r="V43" i="89"/>
  <c r="V42" i="89"/>
  <c r="V40" i="89"/>
  <c r="V39" i="89"/>
  <c r="V37" i="89"/>
  <c r="V36" i="89"/>
  <c r="V34" i="89"/>
  <c r="V33" i="89"/>
  <c r="V31" i="89"/>
  <c r="V30" i="89"/>
  <c r="V28" i="89"/>
  <c r="V27" i="89"/>
  <c r="V25" i="89"/>
  <c r="V24" i="89"/>
  <c r="V22" i="89"/>
  <c r="V21" i="89"/>
  <c r="V19" i="89"/>
  <c r="V18" i="89"/>
  <c r="V16" i="89"/>
  <c r="V15" i="89"/>
  <c r="V13" i="89"/>
  <c r="V12" i="89"/>
  <c r="V10" i="89"/>
  <c r="V9" i="89"/>
  <c r="C3" i="88"/>
  <c r="C2" i="88"/>
  <c r="D79" i="1"/>
  <c r="E6" i="1" s="1"/>
  <c r="T78" i="1"/>
  <c r="R78" i="1"/>
  <c r="T77" i="1"/>
  <c r="R77" i="1"/>
  <c r="T76" i="1"/>
  <c r="R76" i="1"/>
  <c r="T75" i="1"/>
  <c r="R75" i="1"/>
  <c r="T74" i="1"/>
  <c r="R74" i="1"/>
  <c r="T73" i="1"/>
  <c r="R73" i="1"/>
  <c r="T72" i="1"/>
  <c r="R72" i="1"/>
  <c r="T71" i="1"/>
  <c r="R71" i="1"/>
  <c r="T70" i="1"/>
  <c r="R70" i="1"/>
  <c r="T69" i="1"/>
  <c r="R69" i="1"/>
  <c r="T68" i="1"/>
  <c r="R68" i="1"/>
  <c r="T67" i="1"/>
  <c r="R67" i="1"/>
  <c r="T66" i="1"/>
  <c r="R66" i="1"/>
  <c r="T65" i="1"/>
  <c r="R65" i="1"/>
  <c r="T64" i="1"/>
  <c r="R64" i="1"/>
  <c r="T63" i="1"/>
  <c r="R63" i="1"/>
  <c r="T62" i="1"/>
  <c r="R62" i="1"/>
  <c r="T61" i="1"/>
  <c r="R61" i="1"/>
  <c r="T60" i="1"/>
  <c r="R60" i="1"/>
  <c r="T59" i="1"/>
  <c r="R59" i="1"/>
  <c r="T58" i="1"/>
  <c r="R58" i="1"/>
  <c r="T57" i="1"/>
  <c r="R57" i="1"/>
  <c r="T56" i="1"/>
  <c r="R56" i="1"/>
  <c r="T55" i="1"/>
  <c r="R55" i="1"/>
  <c r="T54" i="1"/>
  <c r="R54" i="1"/>
  <c r="T53" i="1"/>
  <c r="R53" i="1"/>
  <c r="T52" i="1"/>
  <c r="R52" i="1"/>
  <c r="T51" i="1"/>
  <c r="R51" i="1"/>
  <c r="T50" i="1"/>
  <c r="R50" i="1"/>
  <c r="T49" i="1"/>
  <c r="R49" i="1"/>
  <c r="T48" i="1"/>
  <c r="R48" i="1"/>
  <c r="T47" i="1"/>
  <c r="R47" i="1"/>
  <c r="T46" i="1"/>
  <c r="R46" i="1"/>
  <c r="T45" i="1"/>
  <c r="R45" i="1"/>
  <c r="T44" i="1"/>
  <c r="R44" i="1"/>
  <c r="T43" i="1"/>
  <c r="R43" i="1"/>
  <c r="T42" i="1"/>
  <c r="R42" i="1"/>
  <c r="T41" i="1"/>
  <c r="R41" i="1"/>
  <c r="T40" i="1"/>
  <c r="R40" i="1"/>
  <c r="T39" i="1"/>
  <c r="R39" i="1"/>
  <c r="T38" i="1"/>
  <c r="R38" i="1"/>
  <c r="T37" i="1"/>
  <c r="R37" i="1"/>
  <c r="T36" i="1"/>
  <c r="R36" i="1"/>
  <c r="T35" i="1"/>
  <c r="R35" i="1"/>
  <c r="T34" i="1"/>
  <c r="R34" i="1"/>
  <c r="T33" i="1"/>
  <c r="R33" i="1"/>
  <c r="T32" i="1"/>
  <c r="R32" i="1"/>
  <c r="T31" i="1"/>
  <c r="R31" i="1"/>
  <c r="T30" i="1"/>
  <c r="R30" i="1"/>
  <c r="T29" i="1"/>
  <c r="R29" i="1"/>
  <c r="T28" i="1"/>
  <c r="R28" i="1"/>
  <c r="T27" i="1"/>
  <c r="R27" i="1"/>
  <c r="T26" i="1"/>
  <c r="R26" i="1"/>
  <c r="T25" i="1"/>
  <c r="R25" i="1"/>
  <c r="T24" i="1"/>
  <c r="R24" i="1"/>
  <c r="T23" i="1"/>
  <c r="R23" i="1"/>
  <c r="T22" i="1"/>
  <c r="R22" i="1"/>
  <c r="T21" i="1"/>
  <c r="R21" i="1"/>
  <c r="T20" i="1"/>
  <c r="R20" i="1"/>
  <c r="T19" i="1"/>
  <c r="R19" i="1"/>
  <c r="T18" i="1"/>
  <c r="R18" i="1"/>
  <c r="T17" i="1"/>
  <c r="R17" i="1"/>
  <c r="T16" i="1"/>
  <c r="R16" i="1"/>
  <c r="T15" i="1"/>
  <c r="R15" i="1"/>
  <c r="T14" i="1"/>
  <c r="R14" i="1"/>
  <c r="T13" i="1"/>
  <c r="R13" i="1"/>
  <c r="T12" i="1"/>
  <c r="R12" i="1"/>
  <c r="T11" i="1"/>
  <c r="R11" i="1"/>
  <c r="T10" i="1"/>
  <c r="R10" i="1"/>
  <c r="T9" i="1"/>
  <c r="R9" i="1"/>
  <c r="F6" i="1"/>
  <c r="C7" i="91"/>
  <c r="E6" i="91"/>
  <c r="D6" i="91"/>
  <c r="C6" i="91"/>
  <c r="A6" i="91"/>
  <c r="A2" i="91"/>
  <c r="B7" i="86"/>
  <c r="F6" i="86"/>
  <c r="B6" i="86"/>
  <c r="A2" i="86"/>
  <c r="D27" i="88"/>
  <c r="D1" i="88"/>
  <c r="K27" i="90"/>
  <c r="D25" i="90"/>
  <c r="E25" i="90" s="1"/>
  <c r="K23" i="90"/>
  <c r="J23" i="90"/>
  <c r="H23" i="90"/>
  <c r="L22" i="90"/>
  <c r="E22" i="90" s="1"/>
  <c r="D22" i="90"/>
  <c r="D19" i="90"/>
  <c r="E19" i="90" s="1"/>
  <c r="D17" i="90"/>
  <c r="E17" i="90" s="1"/>
  <c r="M15" i="90"/>
  <c r="I15" i="90" s="1"/>
  <c r="L15" i="90"/>
  <c r="F15" i="90" s="1"/>
  <c r="D14" i="90"/>
  <c r="D12" i="90"/>
  <c r="E12" i="90" s="1"/>
  <c r="F9" i="90"/>
  <c r="F8" i="90"/>
  <c r="D8" i="90"/>
  <c r="E10" i="90" s="1"/>
  <c r="D6" i="90"/>
  <c r="D1" i="90"/>
  <c r="D79" i="89"/>
  <c r="E6" i="89" s="1"/>
  <c r="T78" i="89"/>
  <c r="S78" i="89"/>
  <c r="R78" i="89"/>
  <c r="T77" i="89"/>
  <c r="S77" i="89"/>
  <c r="R77" i="89"/>
  <c r="T76" i="89"/>
  <c r="S76" i="89"/>
  <c r="R76" i="89"/>
  <c r="T75" i="89"/>
  <c r="S75" i="89"/>
  <c r="R75" i="89"/>
  <c r="T74" i="89"/>
  <c r="S74" i="89"/>
  <c r="R74" i="89"/>
  <c r="T73" i="89"/>
  <c r="S73" i="89"/>
  <c r="R73" i="89"/>
  <c r="T72" i="89"/>
  <c r="S72" i="89"/>
  <c r="R72" i="89"/>
  <c r="V71" i="89"/>
  <c r="T71" i="89"/>
  <c r="S71" i="89"/>
  <c r="R71" i="89"/>
  <c r="T70" i="89"/>
  <c r="S70" i="89"/>
  <c r="R70" i="89"/>
  <c r="T69" i="89"/>
  <c r="S69" i="89"/>
  <c r="R69" i="89"/>
  <c r="V68" i="89"/>
  <c r="T68" i="89"/>
  <c r="S68" i="89"/>
  <c r="R68" i="89"/>
  <c r="T67" i="89"/>
  <c r="S67" i="89"/>
  <c r="R67" i="89"/>
  <c r="T66" i="89"/>
  <c r="S66" i="89"/>
  <c r="R66" i="89"/>
  <c r="T65" i="89"/>
  <c r="S65" i="89"/>
  <c r="R65" i="89"/>
  <c r="T64" i="89"/>
  <c r="S64" i="89"/>
  <c r="R64" i="89"/>
  <c r="T63" i="89"/>
  <c r="S63" i="89"/>
  <c r="R63" i="89"/>
  <c r="T62" i="89"/>
  <c r="S62" i="89"/>
  <c r="R62" i="89"/>
  <c r="T61" i="89"/>
  <c r="S61" i="89"/>
  <c r="R61" i="89"/>
  <c r="T60" i="89"/>
  <c r="S60" i="89"/>
  <c r="R60" i="89"/>
  <c r="T59" i="89"/>
  <c r="S59" i="89"/>
  <c r="R59" i="89"/>
  <c r="T58" i="89"/>
  <c r="S58" i="89"/>
  <c r="R58" i="89"/>
  <c r="T57" i="89"/>
  <c r="S57" i="89"/>
  <c r="R57" i="89"/>
  <c r="T56" i="89"/>
  <c r="S56" i="89"/>
  <c r="R56" i="89"/>
  <c r="T55" i="89"/>
  <c r="S55" i="89"/>
  <c r="R55" i="89"/>
  <c r="T54" i="89"/>
  <c r="S54" i="89"/>
  <c r="R54" i="89"/>
  <c r="V53" i="89"/>
  <c r="T53" i="89"/>
  <c r="S53" i="89"/>
  <c r="R53" i="89"/>
  <c r="T52" i="89"/>
  <c r="S52" i="89"/>
  <c r="R52" i="89"/>
  <c r="T51" i="89"/>
  <c r="S51" i="89"/>
  <c r="R51" i="89"/>
  <c r="V50" i="89"/>
  <c r="T50" i="89"/>
  <c r="S50" i="89"/>
  <c r="R50" i="89"/>
  <c r="T49" i="89"/>
  <c r="S49" i="89"/>
  <c r="R49" i="89"/>
  <c r="T48" i="89"/>
  <c r="S48" i="89"/>
  <c r="R48" i="89"/>
  <c r="V47" i="89"/>
  <c r="T47" i="89"/>
  <c r="S47" i="89"/>
  <c r="R47" i="89"/>
  <c r="T46" i="89"/>
  <c r="S46" i="89"/>
  <c r="R46" i="89"/>
  <c r="T45" i="89"/>
  <c r="S45" i="89"/>
  <c r="R45" i="89"/>
  <c r="V44" i="89"/>
  <c r="T44" i="89"/>
  <c r="S44" i="89"/>
  <c r="R44" i="89"/>
  <c r="T43" i="89"/>
  <c r="S43" i="89"/>
  <c r="R43" i="89"/>
  <c r="T42" i="89"/>
  <c r="S42" i="89"/>
  <c r="R42" i="89"/>
  <c r="V41" i="89"/>
  <c r="T41" i="89"/>
  <c r="S41" i="89"/>
  <c r="R41" i="89"/>
  <c r="T40" i="89"/>
  <c r="S40" i="89"/>
  <c r="R40" i="89"/>
  <c r="T39" i="89"/>
  <c r="S39" i="89"/>
  <c r="R39" i="89"/>
  <c r="V38" i="89"/>
  <c r="T38" i="89"/>
  <c r="S38" i="89"/>
  <c r="R38" i="89"/>
  <c r="T37" i="89"/>
  <c r="S37" i="89"/>
  <c r="R37" i="89"/>
  <c r="T36" i="89"/>
  <c r="S36" i="89"/>
  <c r="R36" i="89"/>
  <c r="V35" i="89"/>
  <c r="T35" i="89"/>
  <c r="S35" i="89"/>
  <c r="R35" i="89"/>
  <c r="T34" i="89"/>
  <c r="S34" i="89"/>
  <c r="R34" i="89"/>
  <c r="T33" i="89"/>
  <c r="S33" i="89"/>
  <c r="R33" i="89"/>
  <c r="V32" i="89"/>
  <c r="T32" i="89"/>
  <c r="S32" i="89"/>
  <c r="R32" i="89"/>
  <c r="T31" i="89"/>
  <c r="S31" i="89"/>
  <c r="R31" i="89"/>
  <c r="T30" i="89"/>
  <c r="S30" i="89"/>
  <c r="R30" i="89"/>
  <c r="V29" i="89"/>
  <c r="T29" i="89"/>
  <c r="S29" i="89"/>
  <c r="R29" i="89"/>
  <c r="T28" i="89"/>
  <c r="S28" i="89"/>
  <c r="R28" i="89"/>
  <c r="T27" i="89"/>
  <c r="S27" i="89"/>
  <c r="R27" i="89"/>
  <c r="V26" i="89"/>
  <c r="T26" i="89"/>
  <c r="S26" i="89"/>
  <c r="R26" i="89"/>
  <c r="T25" i="89"/>
  <c r="S25" i="89"/>
  <c r="R25" i="89"/>
  <c r="T24" i="89"/>
  <c r="S24" i="89"/>
  <c r="R24" i="89"/>
  <c r="V23" i="89"/>
  <c r="T23" i="89"/>
  <c r="S23" i="89"/>
  <c r="R23" i="89"/>
  <c r="T22" i="89"/>
  <c r="S22" i="89"/>
  <c r="R22" i="89"/>
  <c r="T21" i="89"/>
  <c r="S21" i="89"/>
  <c r="R21" i="89"/>
  <c r="V20" i="89"/>
  <c r="T20" i="89"/>
  <c r="S20" i="89"/>
  <c r="R20" i="89"/>
  <c r="T19" i="89"/>
  <c r="S19" i="89"/>
  <c r="R19" i="89"/>
  <c r="T18" i="89"/>
  <c r="S18" i="89"/>
  <c r="R18" i="89"/>
  <c r="V17" i="89"/>
  <c r="T17" i="89"/>
  <c r="S17" i="89"/>
  <c r="R17" i="89"/>
  <c r="T16" i="89"/>
  <c r="S16" i="89"/>
  <c r="R16" i="89"/>
  <c r="T15" i="89"/>
  <c r="S15" i="89"/>
  <c r="R15" i="89"/>
  <c r="V14" i="89"/>
  <c r="T14" i="89"/>
  <c r="S14" i="89"/>
  <c r="R14" i="89"/>
  <c r="T13" i="89"/>
  <c r="S13" i="89"/>
  <c r="R13" i="89"/>
  <c r="T12" i="89"/>
  <c r="S12" i="89"/>
  <c r="R12" i="89"/>
  <c r="V11" i="89"/>
  <c r="T11" i="89"/>
  <c r="S11" i="89"/>
  <c r="R11" i="89"/>
  <c r="T10" i="89"/>
  <c r="S10" i="89"/>
  <c r="R10" i="89"/>
  <c r="T9" i="89"/>
  <c r="S9" i="89"/>
  <c r="R9" i="89"/>
  <c r="F6" i="89"/>
  <c r="D27" i="90" l="1"/>
  <c r="C6" i="86"/>
  <c r="D6" i="86"/>
  <c r="E6" i="90"/>
  <c r="G6" i="86"/>
  <c r="A6" i="86"/>
  <c r="C2" i="90"/>
  <c r="C3" i="9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村田　啓介</author>
  </authors>
  <commentList>
    <comment ref="C8" authorId="0" shapeId="0" xr:uid="{00000000-0006-0000-0000-000001000000}">
      <text>
        <r>
          <rPr>
            <sz val="11"/>
            <rFont val="UD デジタル 教科書体 NK-R"/>
            <family val="1"/>
            <charset val="128"/>
          </rPr>
          <t xml:space="preserve">初めて申請する団体は「新規」
2回目以降の申請団体は「再申請」
を入力。昨年度申請が無くても、2年前以上に申請があった場合は「再申請」としてください。
</t>
        </r>
        <r>
          <rPr>
            <sz val="11"/>
            <color rgb="FFFF0000"/>
            <rFont val="UD デジタル 教科書体 NK-R"/>
            <family val="1"/>
            <charset val="128"/>
          </rPr>
          <t>※新規事業の申請であっても、団体として申請経験がある場合は、「再申請」としてください。</t>
        </r>
      </text>
    </comment>
    <comment ref="O8" authorId="0" shapeId="0" xr:uid="{00000000-0006-0000-0000-000002000000}">
      <text>
        <r>
          <rPr>
            <sz val="11"/>
            <rFont val="BIZ UDゴシック"/>
            <family val="3"/>
            <charset val="128"/>
          </rPr>
          <t>ホームページに公開します。
日付の書き方例：3/2</t>
        </r>
        <r>
          <rPr>
            <sz val="11"/>
            <rFont val="ＭＳ Ｐゴシック"/>
            <family val="3"/>
            <charset val="128"/>
          </rPr>
          <t xml:space="preserve">
</t>
        </r>
      </text>
    </comment>
    <comment ref="P8" authorId="0" shapeId="0" xr:uid="{00000000-0006-0000-0000-000003000000}">
      <text>
        <r>
          <rPr>
            <sz val="11"/>
            <rFont val="BIZ UDゴシック"/>
            <family val="3"/>
            <charset val="128"/>
          </rPr>
          <t>メール、窓口、郵送</t>
        </r>
      </text>
    </comment>
    <comment ref="Q8" authorId="0" shapeId="0" xr:uid="{00000000-0006-0000-0000-000004000000}">
      <text>
        <r>
          <rPr>
            <sz val="11"/>
            <rFont val="BIZ UDゴシック"/>
            <family val="3"/>
            <charset val="128"/>
          </rPr>
          <t>所管課を入力ください</t>
        </r>
        <r>
          <rPr>
            <sz val="1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2" authorId="0" shapeId="0" xr:uid="{00000000-0006-0000-0100-000001000000}">
      <text>
        <r>
          <rPr>
            <sz val="9"/>
            <color indexed="81"/>
            <rFont val="UD デジタル 教科書体 NK-R"/>
            <family val="1"/>
            <charset val="128"/>
          </rPr>
          <t>ここのセルに申請番号の入力すると「審査結果一覧」のデータが入力されます。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2" authorId="0" shapeId="0" xr:uid="{00000000-0006-0000-0200-000001000000}">
      <text>
        <r>
          <rPr>
            <b/>
            <sz val="9"/>
            <color indexed="81"/>
            <rFont val="ＭＳ Ｐゴシック"/>
            <family val="3"/>
            <charset val="128"/>
          </rPr>
          <t>Administrator:</t>
        </r>
        <r>
          <rPr>
            <sz val="9"/>
            <color indexed="81"/>
            <rFont val="ＭＳ Ｐゴシック"/>
            <family val="3"/>
            <charset val="128"/>
          </rPr>
          <t xml:space="preserve">
ここのセルに申請番号の入力すると「審査結果一覧」のデータが入力されます。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1" authorId="0" shapeId="0" xr:uid="{00000000-0006-0000-0300-000001000000}">
      <text>
        <r>
          <rPr>
            <b/>
            <sz val="9"/>
            <color indexed="81"/>
            <rFont val="ＭＳ Ｐゴシック"/>
            <family val="3"/>
            <charset val="128"/>
          </rPr>
          <t>Administrator:</t>
        </r>
        <r>
          <rPr>
            <sz val="9"/>
            <color indexed="81"/>
            <rFont val="ＭＳ Ｐゴシック"/>
            <family val="3"/>
            <charset val="128"/>
          </rPr>
          <t xml:space="preserve">
ここに申請番号を入力することで、「審査結果一覧」シートの情報を反映できるようにしています。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1" authorId="0" shapeId="0" xr:uid="{00000000-0006-0000-0400-000001000000}">
      <text>
        <r>
          <rPr>
            <b/>
            <sz val="9"/>
            <color indexed="81"/>
            <rFont val="ＭＳ Ｐゴシック"/>
            <family val="3"/>
            <charset val="128"/>
          </rPr>
          <t>Administrator:</t>
        </r>
        <r>
          <rPr>
            <sz val="9"/>
            <color indexed="81"/>
            <rFont val="ＭＳ Ｐゴシック"/>
            <family val="3"/>
            <charset val="128"/>
          </rPr>
          <t xml:space="preserve">
ここに申請番号を入力することで、「審査結果一覧」シートの情報を反映できるようにしています。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村田　啓介</author>
  </authors>
  <commentList>
    <comment ref="C8" authorId="0" shapeId="0" xr:uid="{00000000-0006-0000-0700-000001000000}">
      <text>
        <r>
          <rPr>
            <sz val="11"/>
            <rFont val="UD デジタル 教科書体 NK-R"/>
            <family val="1"/>
            <charset val="128"/>
          </rPr>
          <t xml:space="preserve">初めて申請する団体は「新規」
2回目以降の申請団体は「再申請」
を入力。昨年度申請が無くても、2年前以上に申請があった場合は「再申請」としてください。
</t>
        </r>
        <r>
          <rPr>
            <sz val="11"/>
            <color rgb="FFFF0000"/>
            <rFont val="UD デジタル 教科書体 NK-R"/>
            <family val="1"/>
            <charset val="128"/>
          </rPr>
          <t>※新規事業の申請であっても、団体として申請経験がある場合は、「再申請」としてください。</t>
        </r>
      </text>
    </comment>
    <comment ref="O8" authorId="0" shapeId="0" xr:uid="{00000000-0006-0000-0700-000002000000}">
      <text>
        <r>
          <rPr>
            <sz val="11"/>
            <rFont val="BIZ UDゴシック"/>
            <family val="3"/>
            <charset val="128"/>
          </rPr>
          <t>ホームページに公開します。
日付の書き方例：3/2</t>
        </r>
        <r>
          <rPr>
            <sz val="11"/>
            <rFont val="ＭＳ Ｐゴシック"/>
            <family val="3"/>
            <charset val="128"/>
          </rPr>
          <t xml:space="preserve">
</t>
        </r>
      </text>
    </comment>
    <comment ref="P8" authorId="0" shapeId="0" xr:uid="{00000000-0006-0000-0700-000003000000}">
      <text>
        <r>
          <rPr>
            <sz val="11"/>
            <rFont val="BIZ UDゴシック"/>
            <family val="3"/>
            <charset val="128"/>
          </rPr>
          <t>メール、窓口、郵送</t>
        </r>
      </text>
    </comment>
    <comment ref="Q8" authorId="0" shapeId="0" xr:uid="{00000000-0006-0000-0700-000004000000}">
      <text>
        <r>
          <rPr>
            <sz val="11"/>
            <rFont val="BIZ UDゴシック"/>
            <family val="3"/>
            <charset val="128"/>
          </rPr>
          <t>所管課を入力ください</t>
        </r>
        <r>
          <rPr>
            <sz val="1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2" authorId="0" shapeId="0" xr:uid="{00000000-0006-0000-0A00-000001000000}">
      <text>
        <r>
          <rPr>
            <sz val="9"/>
            <color indexed="81"/>
            <rFont val="UD デジタル 教科書体 NK-R"/>
            <family val="1"/>
            <charset val="128"/>
          </rPr>
          <t>ここのセルに申請番号の入力すると「審査結果一覧」のデータが入力されます。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1" authorId="0" shapeId="0" xr:uid="{00000000-0006-0000-0B00-000001000000}">
      <text>
        <r>
          <rPr>
            <b/>
            <sz val="9"/>
            <color indexed="81"/>
            <rFont val="ＭＳ Ｐゴシック"/>
            <family val="3"/>
            <charset val="128"/>
          </rPr>
          <t>Administrator:</t>
        </r>
        <r>
          <rPr>
            <sz val="9"/>
            <color indexed="81"/>
            <rFont val="ＭＳ Ｐゴシック"/>
            <family val="3"/>
            <charset val="128"/>
          </rPr>
          <t xml:space="preserve">
ここに申請番号を入力することで、「審査結果一覧」シートの情報を反映できるようにしています。</t>
        </r>
      </text>
    </comment>
  </commentList>
</comments>
</file>

<file path=xl/sharedStrings.xml><?xml version="1.0" encoding="utf-8"?>
<sst xmlns="http://schemas.openxmlformats.org/spreadsheetml/2006/main" count="1128" uniqueCount="526">
  <si>
    <t>＜団体名＞</t>
    <rPh sb="1" eb="3">
      <t>ダンタイ</t>
    </rPh>
    <rPh sb="3" eb="4">
      <t>メイ</t>
    </rPh>
    <phoneticPr fontId="4"/>
  </si>
  <si>
    <t>＜事業名＞</t>
    <rPh sb="1" eb="3">
      <t>ジギョウ</t>
    </rPh>
    <rPh sb="3" eb="4">
      <t>メイ</t>
    </rPh>
    <phoneticPr fontId="4"/>
  </si>
  <si>
    <t>会員数の１倍～２倍未満（２点）</t>
    <rPh sb="0" eb="2">
      <t>カイイン</t>
    </rPh>
    <rPh sb="2" eb="3">
      <t>スウ</t>
    </rPh>
    <rPh sb="5" eb="6">
      <t>バイ</t>
    </rPh>
    <rPh sb="8" eb="9">
      <t>バイ</t>
    </rPh>
    <rPh sb="9" eb="11">
      <t>ミマン</t>
    </rPh>
    <rPh sb="13" eb="14">
      <t>テン</t>
    </rPh>
    <phoneticPr fontId="4"/>
  </si>
  <si>
    <t>採　　点</t>
    <rPh sb="0" eb="1">
      <t>サイ</t>
    </rPh>
    <rPh sb="3" eb="4">
      <t>テン</t>
    </rPh>
    <phoneticPr fontId="4"/>
  </si>
  <si>
    <t>開催日時</t>
    <rPh sb="0" eb="2">
      <t>カイサイ</t>
    </rPh>
    <rPh sb="2" eb="4">
      <t>ニチジ</t>
    </rPh>
    <phoneticPr fontId="4"/>
  </si>
  <si>
    <t>不交付決定（予算枠外）</t>
    <rPh sb="0" eb="1">
      <t>フ</t>
    </rPh>
    <rPh sb="1" eb="3">
      <t>コウフ</t>
    </rPh>
    <rPh sb="3" eb="5">
      <t>ケッテイ</t>
    </rPh>
    <rPh sb="6" eb="8">
      <t>ヨサン</t>
    </rPh>
    <rPh sb="8" eb="10">
      <t>ワクガイ</t>
    </rPh>
    <phoneticPr fontId="4"/>
  </si>
  <si>
    <t>３０人以上（２点）</t>
  </si>
  <si>
    <t>５点～１点</t>
    <rPh sb="1" eb="2">
      <t>テン</t>
    </rPh>
    <rPh sb="4" eb="5">
      <t>テン</t>
    </rPh>
    <phoneticPr fontId="4"/>
  </si>
  <si>
    <r>
      <t>４．経費の妥当性</t>
    </r>
    <r>
      <rPr>
        <sz val="12"/>
        <rFont val="BIZ UDPゴシック"/>
        <family val="3"/>
        <charset val="128"/>
      </rPr>
      <t xml:space="preserve">
</t>
    </r>
    <r>
      <rPr>
        <sz val="10"/>
        <rFont val="BIZ UDPゴシック"/>
        <family val="3"/>
        <charset val="128"/>
      </rPr>
      <t>（審査のポイント）
　事業を適切かつ的確に実施するうえで、活動に見合った経費の見積もり（使途、金額等）がされているか、過大な積算を行った経費が含まれていないかについて審査する。</t>
    </r>
    <rPh sb="2" eb="4">
      <t>ケイヒ</t>
    </rPh>
    <rPh sb="5" eb="8">
      <t>ダトウセイ</t>
    </rPh>
    <rPh sb="20" eb="22">
      <t>ジギョウ</t>
    </rPh>
    <rPh sb="23" eb="25">
      <t>テキセツ</t>
    </rPh>
    <rPh sb="27" eb="29">
      <t>テキカク</t>
    </rPh>
    <rPh sb="30" eb="32">
      <t>ジッシ</t>
    </rPh>
    <rPh sb="38" eb="40">
      <t>カツドウ</t>
    </rPh>
    <rPh sb="41" eb="43">
      <t>ミア</t>
    </rPh>
    <rPh sb="45" eb="47">
      <t>ケイヒ</t>
    </rPh>
    <rPh sb="48" eb="50">
      <t>ミツモリ</t>
    </rPh>
    <rPh sb="53" eb="55">
      <t>シト</t>
    </rPh>
    <rPh sb="56" eb="58">
      <t>キンガク</t>
    </rPh>
    <rPh sb="58" eb="59">
      <t>トウ</t>
    </rPh>
    <rPh sb="68" eb="70">
      <t>カダイ</t>
    </rPh>
    <rPh sb="71" eb="73">
      <t>セキサン</t>
    </rPh>
    <rPh sb="74" eb="75">
      <t>オコナ</t>
    </rPh>
    <rPh sb="77" eb="79">
      <t>ケイヒ</t>
    </rPh>
    <rPh sb="80" eb="81">
      <t>フク</t>
    </rPh>
    <rPh sb="92" eb="94">
      <t>シンサ</t>
    </rPh>
    <phoneticPr fontId="4"/>
  </si>
  <si>
    <t>　　　　　審　査　基　準</t>
    <rPh sb="5" eb="6">
      <t>シン</t>
    </rPh>
    <rPh sb="7" eb="8">
      <t>サ</t>
    </rPh>
    <rPh sb="9" eb="10">
      <t>モト</t>
    </rPh>
    <rPh sb="11" eb="12">
      <t>ジュン</t>
    </rPh>
    <phoneticPr fontId="4"/>
  </si>
  <si>
    <t>５点か０点</t>
    <rPh sb="1" eb="2">
      <t>テン</t>
    </rPh>
    <rPh sb="4" eb="5">
      <t>テン</t>
    </rPh>
    <phoneticPr fontId="4"/>
  </si>
  <si>
    <t>交付予定</t>
    <rPh sb="0" eb="2">
      <t>コウフ</t>
    </rPh>
    <rPh sb="2" eb="4">
      <t>ヨテイ</t>
    </rPh>
    <phoneticPr fontId="4"/>
  </si>
  <si>
    <t>合　　計</t>
    <rPh sb="0" eb="1">
      <t>ゴウ</t>
    </rPh>
    <rPh sb="3" eb="4">
      <t>ケイ</t>
    </rPh>
    <phoneticPr fontId="4"/>
  </si>
  <si>
    <t>区としての重点を置く取組みに合致していない（０点）</t>
  </si>
  <si>
    <t>審査の内容　（上段はプルダウンから選択、下段は自由意見欄）</t>
    <rPh sb="0" eb="2">
      <t>シンサ</t>
    </rPh>
    <rPh sb="3" eb="5">
      <t>ナイヨウ</t>
    </rPh>
    <rPh sb="7" eb="9">
      <t>ジョウダン</t>
    </rPh>
    <rPh sb="17" eb="19">
      <t>センタク</t>
    </rPh>
    <rPh sb="20" eb="22">
      <t>カダン</t>
    </rPh>
    <rPh sb="23" eb="25">
      <t>ジユウ</t>
    </rPh>
    <rPh sb="25" eb="27">
      <t>イケン</t>
    </rPh>
    <rPh sb="27" eb="28">
      <t>ラン</t>
    </rPh>
    <phoneticPr fontId="4"/>
  </si>
  <si>
    <t>不交付決定（重点項目以外で1点あり）</t>
    <rPh sb="0" eb="1">
      <t>フ</t>
    </rPh>
    <rPh sb="1" eb="3">
      <t>コウフ</t>
    </rPh>
    <rPh sb="3" eb="5">
      <t>ケッテイ</t>
    </rPh>
    <rPh sb="6" eb="8">
      <t>ジュウテン</t>
    </rPh>
    <rPh sb="8" eb="10">
      <t>コウモク</t>
    </rPh>
    <rPh sb="10" eb="12">
      <t>イガイ</t>
    </rPh>
    <rPh sb="14" eb="15">
      <t>テン</t>
    </rPh>
    <phoneticPr fontId="4"/>
  </si>
  <si>
    <t>代表者名</t>
    <rPh sb="0" eb="2">
      <t>ダイヒョウ</t>
    </rPh>
    <rPh sb="2" eb="3">
      <t>モノ</t>
    </rPh>
    <rPh sb="3" eb="4">
      <t>メイ</t>
    </rPh>
    <phoneticPr fontId="4"/>
  </si>
  <si>
    <r>
      <t>　</t>
    </r>
    <r>
      <rPr>
        <sz val="12"/>
        <rFont val="BIZ UDP明朝 Medium"/>
        <family val="1"/>
        <charset val="128"/>
      </rPr>
      <t xml:space="preserve"> 貴団体の申請事業について、以下により不交付と決定しました。</t>
    </r>
    <rPh sb="2" eb="3">
      <t>キ</t>
    </rPh>
    <rPh sb="3" eb="5">
      <t>ダンタイ</t>
    </rPh>
    <rPh sb="6" eb="8">
      <t>シンセイ</t>
    </rPh>
    <rPh sb="8" eb="10">
      <t>ジギョウ</t>
    </rPh>
    <rPh sb="15" eb="17">
      <t>イカ</t>
    </rPh>
    <rPh sb="20" eb="21">
      <t>フ</t>
    </rPh>
    <rPh sb="21" eb="23">
      <t>コウフ</t>
    </rPh>
    <rPh sb="24" eb="26">
      <t>ケッテイ</t>
    </rPh>
    <phoneticPr fontId="4"/>
  </si>
  <si>
    <t>申　請　金　額</t>
    <rPh sb="0" eb="1">
      <t>サル</t>
    </rPh>
    <rPh sb="2" eb="3">
      <t>ショウ</t>
    </rPh>
    <rPh sb="4" eb="5">
      <t>キン</t>
    </rPh>
    <rPh sb="6" eb="7">
      <t>ガク</t>
    </rPh>
    <phoneticPr fontId="4"/>
  </si>
  <si>
    <t>不交付決定（２０点未満）</t>
    <rPh sb="0" eb="1">
      <t>フ</t>
    </rPh>
    <rPh sb="1" eb="3">
      <t>コウフ</t>
    </rPh>
    <rPh sb="3" eb="5">
      <t>ケッテイ</t>
    </rPh>
    <rPh sb="8" eb="9">
      <t>テン</t>
    </rPh>
    <rPh sb="9" eb="11">
      <t>ミマン</t>
    </rPh>
    <phoneticPr fontId="4"/>
  </si>
  <si>
    <t>不交付決定（減額不可）</t>
    <rPh sb="0" eb="1">
      <t>フ</t>
    </rPh>
    <rPh sb="1" eb="3">
      <t>コウフ</t>
    </rPh>
    <rPh sb="3" eb="5">
      <t>ケッテイ</t>
    </rPh>
    <rPh sb="6" eb="8">
      <t>ゲンガク</t>
    </rPh>
    <rPh sb="8" eb="10">
      <t>フカ</t>
    </rPh>
    <phoneticPr fontId="4"/>
  </si>
  <si>
    <t>件数</t>
    <rPh sb="0" eb="2">
      <t>ケンスウ</t>
    </rPh>
    <phoneticPr fontId="4"/>
  </si>
  <si>
    <t>会員数の２倍～５倍未満（３点）</t>
    <rPh sb="0" eb="2">
      <t>カイイン</t>
    </rPh>
    <rPh sb="2" eb="3">
      <t>スウ</t>
    </rPh>
    <rPh sb="5" eb="6">
      <t>バイ</t>
    </rPh>
    <rPh sb="8" eb="9">
      <t>バイ</t>
    </rPh>
    <rPh sb="9" eb="11">
      <t>ミマン</t>
    </rPh>
    <rPh sb="13" eb="14">
      <t>テン</t>
    </rPh>
    <phoneticPr fontId="4"/>
  </si>
  <si>
    <t>≪実行可能性≫　A</t>
    <rPh sb="1" eb="3">
      <t>ジッコウ</t>
    </rPh>
    <rPh sb="3" eb="6">
      <t>カノウセイ</t>
    </rPh>
    <phoneticPr fontId="4"/>
  </si>
  <si>
    <t>将来への継続</t>
    <rPh sb="0" eb="2">
      <t>ショウライ</t>
    </rPh>
    <rPh sb="4" eb="6">
      <t>ケイゾク</t>
    </rPh>
    <phoneticPr fontId="4"/>
  </si>
  <si>
    <t>郵便番号</t>
    <rPh sb="0" eb="2">
      <t>ユウビン</t>
    </rPh>
    <rPh sb="2" eb="4">
      <t>バンゴウ</t>
    </rPh>
    <phoneticPr fontId="4"/>
  </si>
  <si>
    <t>≪継続性≫　B</t>
    <rPh sb="1" eb="4">
      <t>ケイゾクセイ</t>
    </rPh>
    <phoneticPr fontId="4"/>
  </si>
  <si>
    <t>会員数未満（１点）⇒助成対象外</t>
    <rPh sb="0" eb="1">
      <t>カイ</t>
    </rPh>
    <rPh sb="1" eb="2">
      <t>イン</t>
    </rPh>
    <rPh sb="2" eb="3">
      <t>スウ</t>
    </rPh>
    <rPh sb="3" eb="5">
      <t>ミマン</t>
    </rPh>
    <rPh sb="7" eb="8">
      <t>テン</t>
    </rPh>
    <rPh sb="10" eb="12">
      <t>ジョセイ</t>
    </rPh>
    <rPh sb="12" eb="14">
      <t>タイショウ</t>
    </rPh>
    <rPh sb="14" eb="15">
      <t>ガイ</t>
    </rPh>
    <phoneticPr fontId="4"/>
  </si>
  <si>
    <t>申請団体名</t>
    <rPh sb="0" eb="2">
      <t>シンセイ</t>
    </rPh>
    <rPh sb="2" eb="4">
      <t>ダンタイ</t>
    </rPh>
    <rPh sb="4" eb="5">
      <t>メイ</t>
    </rPh>
    <phoneticPr fontId="4"/>
  </si>
  <si>
    <t>活動に見合った積算である（３点）</t>
    <rPh sb="0" eb="2">
      <t>カツドウ</t>
    </rPh>
    <rPh sb="3" eb="5">
      <t>ミア</t>
    </rPh>
    <rPh sb="7" eb="9">
      <t>セキサン</t>
    </rPh>
    <rPh sb="14" eb="15">
      <t>テン</t>
    </rPh>
    <phoneticPr fontId="4"/>
  </si>
  <si>
    <t>①</t>
  </si>
  <si>
    <t xml:space="preserve">【自由意見】
</t>
    <rPh sb="1" eb="3">
      <t>ジユウ</t>
    </rPh>
    <rPh sb="3" eb="5">
      <t>イケン</t>
    </rPh>
    <phoneticPr fontId="4"/>
  </si>
  <si>
    <t>区政目標</t>
    <rPh sb="0" eb="2">
      <t>クセイ</t>
    </rPh>
    <rPh sb="2" eb="4">
      <t>モクヒョウ</t>
    </rPh>
    <phoneticPr fontId="4"/>
  </si>
  <si>
    <t>成果指標</t>
    <rPh sb="0" eb="2">
      <t>セイカ</t>
    </rPh>
    <rPh sb="2" eb="4">
      <t>シヒョウ</t>
    </rPh>
    <phoneticPr fontId="4"/>
  </si>
  <si>
    <t>成果指標を向上させることができる（４点）</t>
    <rPh sb="0" eb="2">
      <t>セイカ</t>
    </rPh>
    <rPh sb="2" eb="4">
      <t>シヒョウ</t>
    </rPh>
    <rPh sb="5" eb="7">
      <t>コウジョウ</t>
    </rPh>
    <rPh sb="18" eb="19">
      <t>テン</t>
    </rPh>
    <phoneticPr fontId="4"/>
  </si>
  <si>
    <t>肩書き</t>
    <rPh sb="0" eb="2">
      <t>カタガ</t>
    </rPh>
    <phoneticPr fontId="4"/>
  </si>
  <si>
    <t>２点～
　０点</t>
  </si>
  <si>
    <t>区としての重点を置く取組みに合致している（５点）</t>
  </si>
  <si>
    <t>活動の中心となる地域
（１５地域＋中野区全域）</t>
    <rPh sb="0" eb="2">
      <t>カツドウ</t>
    </rPh>
    <rPh sb="3" eb="5">
      <t>チュウシン</t>
    </rPh>
    <rPh sb="8" eb="10">
      <t>チイキ</t>
    </rPh>
    <rPh sb="14" eb="16">
      <t>チイキ</t>
    </rPh>
    <rPh sb="17" eb="20">
      <t>ナカノク</t>
    </rPh>
    <rPh sb="20" eb="22">
      <t>ゼンイキ</t>
    </rPh>
    <phoneticPr fontId="4"/>
  </si>
  <si>
    <t>【イベント系事業】①または②のいずれか高い点数を採用</t>
    <rPh sb="5" eb="6">
      <t>ケイ</t>
    </rPh>
    <rPh sb="6" eb="8">
      <t>ジギョウ</t>
    </rPh>
    <rPh sb="19" eb="20">
      <t>タカ</t>
    </rPh>
    <rPh sb="21" eb="23">
      <t>テンスウ</t>
    </rPh>
    <rPh sb="24" eb="26">
      <t>サイヨウ</t>
    </rPh>
    <phoneticPr fontId="4"/>
  </si>
  <si>
    <t>10/1,15,17,11/1</t>
  </si>
  <si>
    <t>１００人以上（４点）</t>
    <rPh sb="3" eb="4">
      <t>ニン</t>
    </rPh>
    <rPh sb="4" eb="6">
      <t>イジョウ</t>
    </rPh>
    <rPh sb="8" eb="9">
      <t>テン</t>
    </rPh>
    <phoneticPr fontId="4"/>
  </si>
  <si>
    <t>申　請　事　業　名
※サブタイトルがある場合はそれも記入</t>
    <rPh sb="20" eb="22">
      <t>バアイ</t>
    </rPh>
    <rPh sb="26" eb="28">
      <t>キニュウ</t>
    </rPh>
    <phoneticPr fontId="4"/>
  </si>
  <si>
    <t>日本防災士会　中野区支部</t>
  </si>
  <si>
    <r>
      <t>２．事業の波及効果</t>
    </r>
    <r>
      <rPr>
        <sz val="12"/>
        <rFont val="BIZ UDPゴシック"/>
        <family val="3"/>
        <charset val="128"/>
      </rPr>
      <t xml:space="preserve">
</t>
    </r>
  </si>
  <si>
    <t>５０人以上（３点）</t>
    <rPh sb="2" eb="3">
      <t>ニン</t>
    </rPh>
    <rPh sb="3" eb="5">
      <t>イジョウ</t>
    </rPh>
    <rPh sb="7" eb="8">
      <t>テン</t>
    </rPh>
    <phoneticPr fontId="4"/>
  </si>
  <si>
    <t>７　安全で快適なまちづくりのための活動</t>
  </si>
  <si>
    <t>３０人以上（２点）</t>
    <rPh sb="2" eb="3">
      <t>ニン</t>
    </rPh>
    <rPh sb="3" eb="5">
      <t>イジョウ</t>
    </rPh>
    <rPh sb="7" eb="8">
      <t>テン</t>
    </rPh>
    <phoneticPr fontId="4"/>
  </si>
  <si>
    <t>第４３回野方地区まつり</t>
  </si>
  <si>
    <t>過去からの継続</t>
    <rPh sb="0" eb="2">
      <t>カコ</t>
    </rPh>
    <rPh sb="5" eb="7">
      <t>ケイゾク</t>
    </rPh>
    <phoneticPr fontId="4"/>
  </si>
  <si>
    <t>事業規模拡大</t>
    <rPh sb="0" eb="2">
      <t>ジギョウ</t>
    </rPh>
    <rPh sb="2" eb="4">
      <t>キボ</t>
    </rPh>
    <rPh sb="4" eb="6">
      <t>カクダイ</t>
    </rPh>
    <phoneticPr fontId="4"/>
  </si>
  <si>
    <t>区としての重点を置く取組みに合致している（５点）</t>
    <rPh sb="0" eb="1">
      <t>ク</t>
    </rPh>
    <rPh sb="5" eb="7">
      <t>ジュウテン</t>
    </rPh>
    <rPh sb="8" eb="9">
      <t>オ</t>
    </rPh>
    <rPh sb="10" eb="12">
      <t>トリク</t>
    </rPh>
    <rPh sb="14" eb="16">
      <t>ガッチ</t>
    </rPh>
    <rPh sb="21" eb="23">
      <t>ゴテン</t>
    </rPh>
    <phoneticPr fontId="4"/>
  </si>
  <si>
    <t>申請書
受理日</t>
    <rPh sb="0" eb="3">
      <t>シンセイショ</t>
    </rPh>
    <rPh sb="4" eb="6">
      <t>ジュリ</t>
    </rPh>
    <rPh sb="6" eb="7">
      <t>ビ</t>
    </rPh>
    <phoneticPr fontId="4"/>
  </si>
  <si>
    <t>地域活動団体や区内で活動する法人格を有する公益活動団体と連携し事業を実施することが予定している（１点）</t>
    <rPh sb="0" eb="2">
      <t>チイキ</t>
    </rPh>
    <rPh sb="2" eb="4">
      <t>カツドウ</t>
    </rPh>
    <rPh sb="4" eb="6">
      <t>ダンタイ</t>
    </rPh>
    <rPh sb="7" eb="9">
      <t>クナイ</t>
    </rPh>
    <rPh sb="10" eb="12">
      <t>カツドウ</t>
    </rPh>
    <rPh sb="14" eb="15">
      <t>ホウ</t>
    </rPh>
    <rPh sb="15" eb="17">
      <t>ジンカク</t>
    </rPh>
    <rPh sb="18" eb="19">
      <t>ユウ</t>
    </rPh>
    <rPh sb="21" eb="23">
      <t>コウエキ</t>
    </rPh>
    <rPh sb="23" eb="25">
      <t>カツドウ</t>
    </rPh>
    <rPh sb="25" eb="27">
      <t>ダンタイ</t>
    </rPh>
    <rPh sb="28" eb="30">
      <t>レンケイ</t>
    </rPh>
    <rPh sb="31" eb="33">
      <t>ジギョウ</t>
    </rPh>
    <rPh sb="34" eb="36">
      <t>ジッシ</t>
    </rPh>
    <rPh sb="41" eb="43">
      <t>ヨテイ</t>
    </rPh>
    <rPh sb="49" eb="50">
      <t>テン</t>
    </rPh>
    <phoneticPr fontId="4"/>
  </si>
  <si>
    <t>大幅に成果指標を向上させることができる（５点）</t>
    <rPh sb="0" eb="2">
      <t>オオハバ</t>
    </rPh>
    <rPh sb="3" eb="5">
      <t>セイカ</t>
    </rPh>
    <rPh sb="5" eb="7">
      <t>シヒョウ</t>
    </rPh>
    <rPh sb="8" eb="10">
      <t>コウジョウ</t>
    </rPh>
    <rPh sb="21" eb="22">
      <t>テン</t>
    </rPh>
    <phoneticPr fontId="4"/>
  </si>
  <si>
    <t>区政目標の実現には貢献するが、成果指標を向上させない（２点）</t>
    <rPh sb="0" eb="2">
      <t>クセイ</t>
    </rPh>
    <rPh sb="2" eb="4">
      <t>モクヒョウ</t>
    </rPh>
    <rPh sb="5" eb="7">
      <t>ジツゲン</t>
    </rPh>
    <rPh sb="9" eb="11">
      <t>コウケン</t>
    </rPh>
    <rPh sb="15" eb="17">
      <t>セイカ</t>
    </rPh>
    <rPh sb="17" eb="19">
      <t>シヒョウ</t>
    </rPh>
    <rPh sb="20" eb="22">
      <t>コウジョウ</t>
    </rPh>
    <rPh sb="28" eb="29">
      <t>テン</t>
    </rPh>
    <phoneticPr fontId="4"/>
  </si>
  <si>
    <t>メールアドレス</t>
  </si>
  <si>
    <t>貢献するかどうか不明である（２点）</t>
    <rPh sb="0" eb="2">
      <t>コウケン</t>
    </rPh>
    <rPh sb="8" eb="10">
      <t>フメイ</t>
    </rPh>
    <rPh sb="15" eb="16">
      <t>テン</t>
    </rPh>
    <phoneticPr fontId="4"/>
  </si>
  <si>
    <t>１（２）</t>
  </si>
  <si>
    <t>貢献する（４点）</t>
    <rPh sb="0" eb="2">
      <t>コウケン</t>
    </rPh>
    <rPh sb="6" eb="7">
      <t>テン</t>
    </rPh>
    <phoneticPr fontId="4"/>
  </si>
  <si>
    <t>参加者の交流促進等により、間接的に貢献する（３点）</t>
    <rPh sb="0" eb="3">
      <t>サンカシャ</t>
    </rPh>
    <rPh sb="4" eb="6">
      <t>コウリュウ</t>
    </rPh>
    <rPh sb="6" eb="8">
      <t>ソクシン</t>
    </rPh>
    <rPh sb="8" eb="9">
      <t>トウ</t>
    </rPh>
    <rPh sb="13" eb="16">
      <t>カンセツテキ</t>
    </rPh>
    <rPh sb="17" eb="19">
      <t>コウケン</t>
    </rPh>
    <rPh sb="23" eb="24">
      <t>テン</t>
    </rPh>
    <phoneticPr fontId="4"/>
  </si>
  <si>
    <t>優れていると評価できる（４点）</t>
    <rPh sb="0" eb="1">
      <t>スグ</t>
    </rPh>
    <rPh sb="6" eb="8">
      <t>ヒョウカ</t>
    </rPh>
    <rPh sb="13" eb="14">
      <t>テン</t>
    </rPh>
    <phoneticPr fontId="4"/>
  </si>
  <si>
    <t>工夫・改善の余地がある（２点）</t>
    <rPh sb="0" eb="2">
      <t>クフウ</t>
    </rPh>
    <rPh sb="3" eb="5">
      <t>カイゼン</t>
    </rPh>
    <rPh sb="6" eb="8">
      <t>ヨチ</t>
    </rPh>
    <rPh sb="13" eb="14">
      <t>テン</t>
    </rPh>
    <phoneticPr fontId="4"/>
  </si>
  <si>
    <t>合理性・妥当性を欠く（１点）</t>
    <rPh sb="0" eb="3">
      <t>ゴウリセイ</t>
    </rPh>
    <rPh sb="4" eb="7">
      <t>ダトウセイ</t>
    </rPh>
    <rPh sb="8" eb="9">
      <t>カ</t>
    </rPh>
    <rPh sb="12" eb="13">
      <t>テン</t>
    </rPh>
    <phoneticPr fontId="4"/>
  </si>
  <si>
    <t>地域活動団体や区内で活動する法人格を有する公益活動団体に対し、事業のＰＲや広報活動の支援を依頼している（１点）</t>
    <rPh sb="0" eb="2">
      <t>チイキ</t>
    </rPh>
    <rPh sb="2" eb="4">
      <t>カツドウ</t>
    </rPh>
    <rPh sb="4" eb="6">
      <t>ダンタイ</t>
    </rPh>
    <rPh sb="7" eb="9">
      <t>クナイ</t>
    </rPh>
    <rPh sb="10" eb="12">
      <t>カツドウ</t>
    </rPh>
    <rPh sb="14" eb="15">
      <t>ホウ</t>
    </rPh>
    <rPh sb="15" eb="17">
      <t>ジンカク</t>
    </rPh>
    <rPh sb="18" eb="19">
      <t>ユウ</t>
    </rPh>
    <rPh sb="21" eb="23">
      <t>コウエキ</t>
    </rPh>
    <rPh sb="23" eb="25">
      <t>カツドウ</t>
    </rPh>
    <rPh sb="25" eb="27">
      <t>ダンタイ</t>
    </rPh>
    <rPh sb="28" eb="29">
      <t>タイ</t>
    </rPh>
    <rPh sb="31" eb="33">
      <t>ジギョウ</t>
    </rPh>
    <rPh sb="37" eb="39">
      <t>コウホウ</t>
    </rPh>
    <rPh sb="39" eb="41">
      <t>カツドウ</t>
    </rPh>
    <rPh sb="42" eb="44">
      <t>シエン</t>
    </rPh>
    <rPh sb="45" eb="47">
      <t>イライ</t>
    </rPh>
    <rPh sb="53" eb="54">
      <t>テン</t>
    </rPh>
    <phoneticPr fontId="4"/>
  </si>
  <si>
    <t>新規/再申請</t>
    <rPh sb="0" eb="2">
      <t>シンキ</t>
    </rPh>
    <rPh sb="3" eb="4">
      <t>サイ</t>
    </rPh>
    <rPh sb="4" eb="6">
      <t>シンセイ</t>
    </rPh>
    <phoneticPr fontId="4"/>
  </si>
  <si>
    <t>区政目標の実現には貢献するが、成果指標を向上させるか不明（３点）</t>
    <rPh sb="0" eb="2">
      <t>クセイ</t>
    </rPh>
    <rPh sb="2" eb="4">
      <t>モクヒョウ</t>
    </rPh>
    <rPh sb="5" eb="7">
      <t>ジツゲン</t>
    </rPh>
    <rPh sb="9" eb="11">
      <t>コウケン</t>
    </rPh>
    <rPh sb="15" eb="17">
      <t>セイカ</t>
    </rPh>
    <rPh sb="17" eb="19">
      <t>シヒョウ</t>
    </rPh>
    <rPh sb="20" eb="22">
      <t>コウジョウ</t>
    </rPh>
    <rPh sb="26" eb="28">
      <t>フメイ</t>
    </rPh>
    <rPh sb="30" eb="31">
      <t>テン</t>
    </rPh>
    <phoneticPr fontId="4"/>
  </si>
  <si>
    <t>申請事業名</t>
    <rPh sb="0" eb="2">
      <t>シンセイ</t>
    </rPh>
    <rPh sb="2" eb="4">
      <t>ジギョウ</t>
    </rPh>
    <rPh sb="4" eb="5">
      <t>メイ</t>
    </rPh>
    <phoneticPr fontId="4"/>
  </si>
  <si>
    <t>窓口</t>
    <rPh sb="0" eb="2">
      <t>マドグチ</t>
    </rPh>
    <phoneticPr fontId="4"/>
  </si>
  <si>
    <t>１（１）</t>
  </si>
  <si>
    <t>１（３）</t>
  </si>
  <si>
    <t>２①</t>
  </si>
  <si>
    <t>２②</t>
  </si>
  <si>
    <r>
      <t>（</t>
    </r>
    <r>
      <rPr>
        <b/>
        <sz val="12"/>
        <rFont val="BIZ UDPゴシック"/>
        <family val="3"/>
        <charset val="128"/>
      </rPr>
      <t>１）将来的に地域で発展していく可能性があるか</t>
    </r>
    <r>
      <rPr>
        <sz val="10"/>
        <rFont val="BIZ UDPゴシック"/>
        <family val="3"/>
        <charset val="128"/>
      </rPr>
      <t xml:space="preserve">
（審査のポイント）
　当該事業が、団体の会員等にとどまらず、広く一般の区民に効果を及ぼすこと、効果の広がりが期待できるか審査する。</t>
    </r>
    <rPh sb="3" eb="6">
      <t>ショウライテキ</t>
    </rPh>
    <rPh sb="7" eb="9">
      <t>チイキ</t>
    </rPh>
    <rPh sb="10" eb="12">
      <t>ハッテン</t>
    </rPh>
    <rPh sb="16" eb="19">
      <t>カノウセイ</t>
    </rPh>
    <phoneticPr fontId="4"/>
  </si>
  <si>
    <t>区民公益活動に関する政策助成　申請団体一覧</t>
  </si>
  <si>
    <t>記載項目のチェック数と自由記入欄に記入された項目のうちユニバーサルデザインへの配慮に該当する項目の合計が５個以上（２点）</t>
    <rPh sb="58" eb="59">
      <t>テン</t>
    </rPh>
    <phoneticPr fontId="4"/>
  </si>
  <si>
    <t>３Ａ</t>
  </si>
  <si>
    <t>A＋B</t>
  </si>
  <si>
    <r>
      <t xml:space="preserve">（２）区の政策目的の実現に貢献できるか
</t>
    </r>
    <r>
      <rPr>
        <sz val="10"/>
        <rFont val="BIZ UDPゴシック"/>
        <family val="3"/>
        <charset val="128"/>
      </rPr>
      <t>（審査のポイント）
　当該事業が、各部が設定している区の政策目的（成果指標の向上）の実現に貢献できるかを審査する。</t>
    </r>
    <rPh sb="5" eb="7">
      <t>セイサク</t>
    </rPh>
    <rPh sb="7" eb="9">
      <t>モクテキ</t>
    </rPh>
    <rPh sb="31" eb="33">
      <t>トウガイ</t>
    </rPh>
    <rPh sb="33" eb="35">
      <t>ジギョウ</t>
    </rPh>
    <rPh sb="37" eb="38">
      <t>カク</t>
    </rPh>
    <rPh sb="38" eb="39">
      <t>ブ</t>
    </rPh>
    <rPh sb="40" eb="42">
      <t>セッテイ</t>
    </rPh>
    <rPh sb="46" eb="47">
      <t>ク</t>
    </rPh>
    <rPh sb="48" eb="50">
      <t>セイサク</t>
    </rPh>
    <rPh sb="50" eb="52">
      <t>モクテキ</t>
    </rPh>
    <rPh sb="53" eb="55">
      <t>セイカ</t>
    </rPh>
    <rPh sb="55" eb="57">
      <t>シヒョウ</t>
    </rPh>
    <rPh sb="58" eb="60">
      <t>コウジョウ</t>
    </rPh>
    <rPh sb="62" eb="64">
      <t>ジツゲン</t>
    </rPh>
    <rPh sb="65" eb="67">
      <t>コウケン</t>
    </rPh>
    <rPh sb="72" eb="74">
      <t>シンサ</t>
    </rPh>
    <phoneticPr fontId="4"/>
  </si>
  <si>
    <t>４</t>
  </si>
  <si>
    <t>２（１）②</t>
  </si>
  <si>
    <t>126,000円</t>
  </si>
  <si>
    <t>／</t>
  </si>
  <si>
    <t>　</t>
  </si>
  <si>
    <t>別紙１　</t>
    <rPh sb="0" eb="2">
      <t>ベッシ</t>
    </rPh>
    <phoneticPr fontId="4"/>
  </si>
  <si>
    <t>申請番号</t>
    <rPh sb="0" eb="2">
      <t>シンセイ</t>
    </rPh>
    <rPh sb="2" eb="4">
      <t>バンゴウ</t>
    </rPh>
    <phoneticPr fontId="4"/>
  </si>
  <si>
    <t>申請額／助成額　(円)</t>
    <rPh sb="0" eb="3">
      <t>シンセイガク</t>
    </rPh>
    <rPh sb="4" eb="6">
      <t>ジョセイ</t>
    </rPh>
    <rPh sb="6" eb="7">
      <t>ガク</t>
    </rPh>
    <rPh sb="9" eb="10">
      <t>エン</t>
    </rPh>
    <phoneticPr fontId="4"/>
  </si>
  <si>
    <t>点数
(３０点満点)</t>
    <rPh sb="0" eb="2">
      <t>テンスウ</t>
    </rPh>
    <rPh sb="6" eb="7">
      <t>テン</t>
    </rPh>
    <rPh sb="7" eb="9">
      <t>マンテン</t>
    </rPh>
    <phoneticPr fontId="4"/>
  </si>
  <si>
    <t>川野辺　次男</t>
  </si>
  <si>
    <t>連絡担当者名</t>
    <rPh sb="0" eb="2">
      <t>レンラク</t>
    </rPh>
    <rPh sb="2" eb="5">
      <t>タントウシャ</t>
    </rPh>
    <rPh sb="5" eb="6">
      <t>メイ</t>
    </rPh>
    <phoneticPr fontId="4"/>
  </si>
  <si>
    <t>合理性・妥当性を欠く（１点）⇒助成対象外</t>
    <rPh sb="0" eb="3">
      <t>ゴウリセイ</t>
    </rPh>
    <rPh sb="4" eb="7">
      <t>ダトウセイ</t>
    </rPh>
    <rPh sb="8" eb="9">
      <t>カ</t>
    </rPh>
    <rPh sb="12" eb="13">
      <t>テン</t>
    </rPh>
    <phoneticPr fontId="4"/>
  </si>
  <si>
    <t>記載項目のチェック数と自由記入欄に記入された項目のうちユニバーサルデザインへの配慮に該当する項目の合計が３個から４個</t>
    <rPh sb="0" eb="2">
      <t>キサイ</t>
    </rPh>
    <rPh sb="2" eb="4">
      <t>コウモク</t>
    </rPh>
    <rPh sb="9" eb="10">
      <t>スウ</t>
    </rPh>
    <rPh sb="11" eb="13">
      <t>ジユウ</t>
    </rPh>
    <rPh sb="13" eb="15">
      <t>キニュウ</t>
    </rPh>
    <rPh sb="15" eb="16">
      <t>ラン</t>
    </rPh>
    <rPh sb="17" eb="19">
      <t>キニュウ</t>
    </rPh>
    <rPh sb="22" eb="24">
      <t>コウモク</t>
    </rPh>
    <rPh sb="39" eb="41">
      <t>ハイリョ</t>
    </rPh>
    <rPh sb="42" eb="44">
      <t>ガイトウ</t>
    </rPh>
    <rPh sb="46" eb="48">
      <t>コウモク</t>
    </rPh>
    <rPh sb="49" eb="51">
      <t>ゴウケイ</t>
    </rPh>
    <rPh sb="53" eb="54">
      <t>コ</t>
    </rPh>
    <rPh sb="57" eb="58">
      <t>コ</t>
    </rPh>
    <phoneticPr fontId="4"/>
  </si>
  <si>
    <t>②</t>
  </si>
  <si>
    <t>１．区政目標実現への貢献度</t>
  </si>
  <si>
    <t>髙橋　宏治</t>
  </si>
  <si>
    <t>＜審査結果＞</t>
  </si>
  <si>
    <t>区民公益活動への政策助成　　個別採点表　　</t>
  </si>
  <si>
    <t>　　　　　</t>
  </si>
  <si>
    <t>←←事業の概要と公益性がわかる事業名</t>
  </si>
  <si>
    <t>活動領域</t>
    <rPh sb="0" eb="2">
      <t>カツドウ</t>
    </rPh>
    <rPh sb="2" eb="4">
      <t>リョウイキ</t>
    </rPh>
    <phoneticPr fontId="4"/>
  </si>
  <si>
    <t>申請状況</t>
    <rPh sb="0" eb="2">
      <t>シンセイ</t>
    </rPh>
    <rPh sb="2" eb="4">
      <t>ジョウキョウ</t>
    </rPh>
    <phoneticPr fontId="4"/>
  </si>
  <si>
    <t>中村　克己</t>
  </si>
  <si>
    <t>金額</t>
    <rPh sb="0" eb="2">
      <t>キンガク</t>
    </rPh>
    <phoneticPr fontId="4"/>
  </si>
  <si>
    <t>記入例はこちら</t>
    <rPh sb="0" eb="2">
      <t>キニュウ</t>
    </rPh>
    <rPh sb="2" eb="3">
      <t>レイ</t>
    </rPh>
    <phoneticPr fontId="4"/>
  </si>
  <si>
    <t>４点～
　１点</t>
    <rPh sb="1" eb="2">
      <t>テン</t>
    </rPh>
    <rPh sb="6" eb="7">
      <t>テン</t>
    </rPh>
    <phoneticPr fontId="4"/>
  </si>
  <si>
    <t>２（２）</t>
  </si>
  <si>
    <t>郵送</t>
    <rPh sb="0" eb="2">
      <t>ユウソウ</t>
    </rPh>
    <phoneticPr fontId="4"/>
  </si>
  <si>
    <t>【自由意見】</t>
  </si>
  <si>
    <t>２点～
　　０点</t>
    <rPh sb="1" eb="2">
      <t>テン</t>
    </rPh>
    <rPh sb="7" eb="8">
      <t>テン</t>
    </rPh>
    <phoneticPr fontId="4"/>
  </si>
  <si>
    <t xml:space="preserve">【自由意見】
</t>
  </si>
  <si>
    <t>４点～１点</t>
    <rPh sb="1" eb="2">
      <t>テン</t>
    </rPh>
    <rPh sb="4" eb="5">
      <t>テン</t>
    </rPh>
    <phoneticPr fontId="4"/>
  </si>
  <si>
    <r>
      <t>（１）区として重点を置く取組みに合致するかどうか</t>
    </r>
    <r>
      <rPr>
        <b/>
        <sz val="11"/>
        <rFont val="BIZ UDPゴシック"/>
        <family val="3"/>
        <charset val="128"/>
      </rPr>
      <t>（加点項目）</t>
    </r>
    <rPh sb="25" eb="27">
      <t>カテン</t>
    </rPh>
    <rPh sb="27" eb="29">
      <t>コウモク</t>
    </rPh>
    <phoneticPr fontId="4"/>
  </si>
  <si>
    <t>区としての重点を置く取組みに合致していない（０点）</t>
    <rPh sb="0" eb="1">
      <t>ク</t>
    </rPh>
    <rPh sb="5" eb="7">
      <t>ジュウテン</t>
    </rPh>
    <rPh sb="8" eb="9">
      <t>オ</t>
    </rPh>
    <rPh sb="10" eb="12">
      <t>トリク</t>
    </rPh>
    <rPh sb="14" eb="16">
      <t>ガッチ</t>
    </rPh>
    <rPh sb="23" eb="24">
      <t>テン</t>
    </rPh>
    <phoneticPr fontId="4"/>
  </si>
  <si>
    <t>会員数の５倍以上（４点）</t>
    <rPh sb="0" eb="2">
      <t>カイイン</t>
    </rPh>
    <rPh sb="2" eb="3">
      <t>スウ</t>
    </rPh>
    <rPh sb="5" eb="6">
      <t>バイ</t>
    </rPh>
    <rPh sb="6" eb="8">
      <t>イジョウ</t>
    </rPh>
    <rPh sb="10" eb="11">
      <t>テン</t>
    </rPh>
    <phoneticPr fontId="4"/>
  </si>
  <si>
    <t>３０人未満（１点）⇒助成対象外</t>
    <rPh sb="2" eb="3">
      <t>ニン</t>
    </rPh>
    <rPh sb="3" eb="5">
      <t>ミマン</t>
    </rPh>
    <rPh sb="7" eb="8">
      <t>テン</t>
    </rPh>
    <phoneticPr fontId="4"/>
  </si>
  <si>
    <t>区政目標の実現に貢献せず、成果指標は向上しない（１点）⇒助成対象外</t>
    <rPh sb="0" eb="2">
      <t>クセイ</t>
    </rPh>
    <rPh sb="2" eb="4">
      <t>モクヒョウ</t>
    </rPh>
    <rPh sb="5" eb="7">
      <t>ジツゲン</t>
    </rPh>
    <rPh sb="8" eb="10">
      <t>コウケン</t>
    </rPh>
    <rPh sb="13" eb="15">
      <t>セイカ</t>
    </rPh>
    <rPh sb="15" eb="17">
      <t>シヒョウ</t>
    </rPh>
    <rPh sb="18" eb="20">
      <t>コウジョウ</t>
    </rPh>
    <rPh sb="25" eb="26">
      <t>テン</t>
    </rPh>
    <phoneticPr fontId="4"/>
  </si>
  <si>
    <t>貢献しない（１点）⇒助成対象外</t>
    <rPh sb="0" eb="2">
      <t>コウケン</t>
    </rPh>
    <rPh sb="7" eb="8">
      <t>テン</t>
    </rPh>
    <phoneticPr fontId="4"/>
  </si>
  <si>
    <t>４点～
１点</t>
    <rPh sb="1" eb="2">
      <t>テン</t>
    </rPh>
    <rPh sb="5" eb="6">
      <t>テン</t>
    </rPh>
    <phoneticPr fontId="4"/>
  </si>
  <si>
    <t>地域活動団体や区内で活動する法人格を有する公益活動団体と連携し事業を実施することが確定している（２点）</t>
    <rPh sb="0" eb="2">
      <t>チイキ</t>
    </rPh>
    <rPh sb="2" eb="4">
      <t>カツドウ</t>
    </rPh>
    <rPh sb="4" eb="6">
      <t>ダンタイ</t>
    </rPh>
    <rPh sb="7" eb="9">
      <t>クナイ</t>
    </rPh>
    <rPh sb="10" eb="12">
      <t>カツドウ</t>
    </rPh>
    <rPh sb="14" eb="15">
      <t>ホウ</t>
    </rPh>
    <rPh sb="15" eb="17">
      <t>ジンカク</t>
    </rPh>
    <rPh sb="18" eb="19">
      <t>ユウ</t>
    </rPh>
    <rPh sb="21" eb="23">
      <t>コウエキ</t>
    </rPh>
    <rPh sb="23" eb="25">
      <t>カツドウ</t>
    </rPh>
    <rPh sb="25" eb="27">
      <t>ダンタイ</t>
    </rPh>
    <rPh sb="28" eb="30">
      <t>レンケイ</t>
    </rPh>
    <rPh sb="31" eb="33">
      <t>ジギョウ</t>
    </rPh>
    <rPh sb="34" eb="36">
      <t>ジッシ</t>
    </rPh>
    <rPh sb="41" eb="43">
      <t>カクテイ</t>
    </rPh>
    <rPh sb="49" eb="50">
      <t>テン</t>
    </rPh>
    <phoneticPr fontId="4"/>
  </si>
  <si>
    <t>他団体との連携がない（０点）</t>
    <rPh sb="0" eb="1">
      <t>タ</t>
    </rPh>
    <rPh sb="1" eb="3">
      <t>ダンタイ</t>
    </rPh>
    <rPh sb="5" eb="7">
      <t>レンケイ</t>
    </rPh>
    <rPh sb="12" eb="13">
      <t>テン</t>
    </rPh>
    <phoneticPr fontId="4"/>
  </si>
  <si>
    <t>支出額に占める申請額が２分の１以下である（３点）</t>
  </si>
  <si>
    <t>支出額に占める申請額が３分の２を１円以上超えている（１点）⇒助成対象外</t>
    <rPh sb="0" eb="2">
      <t>シシュツ</t>
    </rPh>
    <rPh sb="2" eb="3">
      <t>ガク</t>
    </rPh>
    <rPh sb="4" eb="5">
      <t>シ</t>
    </rPh>
    <rPh sb="7" eb="10">
      <t>シンセイガク</t>
    </rPh>
    <rPh sb="12" eb="13">
      <t>フン</t>
    </rPh>
    <rPh sb="17" eb="18">
      <t>エン</t>
    </rPh>
    <rPh sb="18" eb="20">
      <t>イジョウ</t>
    </rPh>
    <rPh sb="20" eb="21">
      <t>コ</t>
    </rPh>
    <rPh sb="27" eb="28">
      <t>テン</t>
    </rPh>
    <phoneticPr fontId="4"/>
  </si>
  <si>
    <t>支出額に占める申請額が２分の１超え３分の２以下である（２点）</t>
    <rPh sb="0" eb="3">
      <t>シシュツガク</t>
    </rPh>
    <rPh sb="4" eb="5">
      <t>シ</t>
    </rPh>
    <rPh sb="7" eb="9">
      <t>シンセイ</t>
    </rPh>
    <rPh sb="9" eb="10">
      <t>ガク</t>
    </rPh>
    <rPh sb="12" eb="13">
      <t>ブン</t>
    </rPh>
    <rPh sb="15" eb="16">
      <t>コ</t>
    </rPh>
    <rPh sb="18" eb="19">
      <t>ブン</t>
    </rPh>
    <rPh sb="21" eb="23">
      <t>イカ</t>
    </rPh>
    <rPh sb="28" eb="29">
      <t>テン</t>
    </rPh>
    <phoneticPr fontId="4"/>
  </si>
  <si>
    <t>支出額に占める申請額が２分の１以下である（３点）</t>
    <rPh sb="0" eb="3">
      <t>シシュツガク</t>
    </rPh>
    <rPh sb="4" eb="5">
      <t>シ</t>
    </rPh>
    <rPh sb="7" eb="9">
      <t>シンセイ</t>
    </rPh>
    <rPh sb="9" eb="10">
      <t>ガク</t>
    </rPh>
    <rPh sb="12" eb="13">
      <t>ブン</t>
    </rPh>
    <rPh sb="15" eb="17">
      <t>イカ</t>
    </rPh>
    <rPh sb="22" eb="23">
      <t>テン</t>
    </rPh>
    <phoneticPr fontId="4"/>
  </si>
  <si>
    <t>６点～１点</t>
    <rPh sb="1" eb="2">
      <t>テン</t>
    </rPh>
    <rPh sb="4" eb="5">
      <t>テン</t>
    </rPh>
    <phoneticPr fontId="4"/>
  </si>
  <si>
    <t>２（１）①</t>
  </si>
  <si>
    <t>２点～
 ０点</t>
  </si>
  <si>
    <t>２（３）</t>
  </si>
  <si>
    <t>６　スポーツ振興のための活動</t>
  </si>
  <si>
    <t>４　子どもと子育て家庭の支援及び若者のチャレンジを支援するための活動</t>
  </si>
  <si>
    <t>３点～
１点</t>
    <rPh sb="1" eb="2">
      <t>テン</t>
    </rPh>
    <rPh sb="5" eb="6">
      <t>テン</t>
    </rPh>
    <phoneticPr fontId="4"/>
  </si>
  <si>
    <t>貢献する（３点）</t>
    <rPh sb="0" eb="2">
      <t>コウケン</t>
    </rPh>
    <rPh sb="6" eb="7">
      <t>テン</t>
    </rPh>
    <phoneticPr fontId="4"/>
  </si>
  <si>
    <t>参加者の交流促進等により、間接的に貢献する（２点）</t>
    <rPh sb="0" eb="3">
      <t>サンカシャ</t>
    </rPh>
    <rPh sb="4" eb="6">
      <t>コウリュウ</t>
    </rPh>
    <rPh sb="6" eb="8">
      <t>ソクシン</t>
    </rPh>
    <rPh sb="8" eb="9">
      <t>トウ</t>
    </rPh>
    <rPh sb="13" eb="16">
      <t>カンセツテキ</t>
    </rPh>
    <rPh sb="17" eb="19">
      <t>コウケン</t>
    </rPh>
    <rPh sb="23" eb="24">
      <t>テン</t>
    </rPh>
    <phoneticPr fontId="4"/>
  </si>
  <si>
    <t>一般社団法人</t>
    <rPh sb="0" eb="2">
      <t>イッパン</t>
    </rPh>
    <rPh sb="2" eb="4">
      <t>シャダン</t>
    </rPh>
    <rPh sb="4" eb="6">
      <t>ホウジン</t>
    </rPh>
    <phoneticPr fontId="4"/>
  </si>
  <si>
    <t>記載項目のチェック数と自由記入欄に記入された項目のうちユニバーサルデザインへの配慮に該当する項目の合計が０個から２個（０点）</t>
    <rPh sb="57" eb="58">
      <t>コ</t>
    </rPh>
    <rPh sb="60" eb="61">
      <t>テン</t>
    </rPh>
    <phoneticPr fontId="4"/>
  </si>
  <si>
    <t>申請額　(円)</t>
    <rPh sb="0" eb="3">
      <t>シンセイガク</t>
    </rPh>
    <rPh sb="5" eb="6">
      <t>エン</t>
    </rPh>
    <phoneticPr fontId="4"/>
  </si>
  <si>
    <t>記載項目のチェック数と自由記入欄に記入された項目のうちユニバーサルデザインへの配慮に該当する項目の合計が５個以上</t>
    <rPh sb="0" eb="2">
      <t>キサイ</t>
    </rPh>
    <rPh sb="2" eb="4">
      <t>コウモク</t>
    </rPh>
    <rPh sb="9" eb="10">
      <t>スウ</t>
    </rPh>
    <rPh sb="11" eb="13">
      <t>ジユウ</t>
    </rPh>
    <rPh sb="13" eb="15">
      <t>キニュウ</t>
    </rPh>
    <rPh sb="15" eb="16">
      <t>ラン</t>
    </rPh>
    <rPh sb="17" eb="19">
      <t>キニュウ</t>
    </rPh>
    <rPh sb="22" eb="24">
      <t>コウモク</t>
    </rPh>
    <rPh sb="39" eb="41">
      <t>ハイリョ</t>
    </rPh>
    <rPh sb="42" eb="44">
      <t>ガイトウ</t>
    </rPh>
    <rPh sb="46" eb="48">
      <t>コウモク</t>
    </rPh>
    <rPh sb="49" eb="51">
      <t>ゴウケイ</t>
    </rPh>
    <rPh sb="53" eb="54">
      <t>コ</t>
    </rPh>
    <rPh sb="54" eb="56">
      <t>イジョウ</t>
    </rPh>
    <phoneticPr fontId="4"/>
  </si>
  <si>
    <t>記載項目のチェック数と自由記入欄に記入された項目のうちユニバーサルデザインへの配慮に該当する項目の合計が０個から２個</t>
    <rPh sb="0" eb="2">
      <t>キサイ</t>
    </rPh>
    <rPh sb="2" eb="4">
      <t>コウモク</t>
    </rPh>
    <rPh sb="9" eb="10">
      <t>スウ</t>
    </rPh>
    <rPh sb="11" eb="13">
      <t>ジユウ</t>
    </rPh>
    <rPh sb="13" eb="15">
      <t>キニュウ</t>
    </rPh>
    <rPh sb="15" eb="16">
      <t>ラン</t>
    </rPh>
    <rPh sb="17" eb="19">
      <t>キニュウ</t>
    </rPh>
    <rPh sb="22" eb="24">
      <t>コウモク</t>
    </rPh>
    <rPh sb="39" eb="41">
      <t>ハイリョ</t>
    </rPh>
    <rPh sb="42" eb="44">
      <t>ガイトウ</t>
    </rPh>
    <rPh sb="46" eb="48">
      <t>コウモク</t>
    </rPh>
    <rPh sb="49" eb="51">
      <t>ゴウケイ</t>
    </rPh>
    <rPh sb="53" eb="54">
      <t>コ</t>
    </rPh>
    <rPh sb="57" eb="58">
      <t>コ</t>
    </rPh>
    <phoneticPr fontId="4"/>
  </si>
  <si>
    <t>記載項目のチェック数と自由記入欄に記入された項目のうちユニバーサルデザインへの配慮に該当する項目の合計が３個から４個（１点）</t>
    <rPh sb="57" eb="58">
      <t>コ</t>
    </rPh>
    <rPh sb="60" eb="61">
      <t>テン</t>
    </rPh>
    <phoneticPr fontId="4"/>
  </si>
  <si>
    <t>別添</t>
    <rPh sb="0" eb="2">
      <t>ベッテン</t>
    </rPh>
    <phoneticPr fontId="4"/>
  </si>
  <si>
    <t>【自由意見】</t>
    <rPh sb="1" eb="3">
      <t>ジユウ</t>
    </rPh>
    <rPh sb="3" eb="5">
      <t>イケン</t>
    </rPh>
    <phoneticPr fontId="4"/>
  </si>
  <si>
    <t>実施場所</t>
    <rPh sb="0" eb="2">
      <t>ジッシ</t>
    </rPh>
    <rPh sb="2" eb="4">
      <t>バショ</t>
    </rPh>
    <phoneticPr fontId="4"/>
  </si>
  <si>
    <t>地域活動団体や区内で活動する法人格を有する公益活動団体から、人・もの・金・場所の提供を受けている（２点）</t>
    <rPh sb="0" eb="2">
      <t>チイキ</t>
    </rPh>
    <rPh sb="2" eb="4">
      <t>カツドウ</t>
    </rPh>
    <rPh sb="4" eb="6">
      <t>ダンタイ</t>
    </rPh>
    <rPh sb="7" eb="9">
      <t>クナイ</t>
    </rPh>
    <rPh sb="10" eb="12">
      <t>カツドウ</t>
    </rPh>
    <rPh sb="14" eb="15">
      <t>ホウ</t>
    </rPh>
    <rPh sb="15" eb="17">
      <t>ジンカク</t>
    </rPh>
    <rPh sb="18" eb="19">
      <t>ユウ</t>
    </rPh>
    <rPh sb="21" eb="23">
      <t>コウエキ</t>
    </rPh>
    <rPh sb="23" eb="25">
      <t>カツドウ</t>
    </rPh>
    <rPh sb="25" eb="27">
      <t>ダンタイ</t>
    </rPh>
    <rPh sb="30" eb="31">
      <t>ヒト</t>
    </rPh>
    <rPh sb="35" eb="36">
      <t>カネ</t>
    </rPh>
    <rPh sb="37" eb="39">
      <t>バショ</t>
    </rPh>
    <rPh sb="40" eb="42">
      <t>テイキョウ</t>
    </rPh>
    <rPh sb="43" eb="44">
      <t>ウ</t>
    </rPh>
    <rPh sb="50" eb="51">
      <t>テン</t>
    </rPh>
    <phoneticPr fontId="4"/>
  </si>
  <si>
    <t xml:space="preserve">
＜不交付とした理由＞　
＜※　不交付となった事業の審査結果については、区のＨＰ等による公表は行いません＞</t>
    <rPh sb="2" eb="3">
      <t>フ</t>
    </rPh>
    <rPh sb="3" eb="5">
      <t>コウフ</t>
    </rPh>
    <rPh sb="8" eb="10">
      <t>リユウ</t>
    </rPh>
    <rPh sb="22" eb="23">
      <t>フ</t>
    </rPh>
    <rPh sb="23" eb="25">
      <t>コウフ</t>
    </rPh>
    <rPh sb="29" eb="31">
      <t>ジギョウ</t>
    </rPh>
    <rPh sb="32" eb="34">
      <t>シンサ</t>
    </rPh>
    <rPh sb="34" eb="36">
      <t>ケッカ</t>
    </rPh>
    <rPh sb="42" eb="43">
      <t>ク</t>
    </rPh>
    <rPh sb="46" eb="47">
      <t>トウ</t>
    </rPh>
    <rPh sb="50" eb="52">
      <t>コウヒョウ</t>
    </rPh>
    <rPh sb="53" eb="54">
      <t>オコナ</t>
    </rPh>
    <phoneticPr fontId="4"/>
  </si>
  <si>
    <t xml:space="preserve">
＜特記事項＞
〈 ※ この審査結果については、区のＨＰ等にて公表します。公表する内容は、特記事項の記載を除き、「申請団体名」「代表者名」「申請事業名」「申請額／助成額」です。〉
    </t>
    <rPh sb="2" eb="4">
      <t>トッキ</t>
    </rPh>
    <rPh sb="4" eb="6">
      <t>ジコウ</t>
    </rPh>
    <rPh sb="37" eb="39">
      <t>コウヒョウ</t>
    </rPh>
    <rPh sb="43" eb="45">
      <t>コウヒョウ</t>
    </rPh>
    <rPh sb="47" eb="49">
      <t>ナイヨウ</t>
    </rPh>
    <phoneticPr fontId="4"/>
  </si>
  <si>
    <t>申　請　団　体　名</t>
    <rPh sb="0" eb="1">
      <t>サル</t>
    </rPh>
    <rPh sb="2" eb="3">
      <t>ショウ</t>
    </rPh>
    <rPh sb="4" eb="5">
      <t>ダン</t>
    </rPh>
    <rPh sb="6" eb="7">
      <t>カラダ</t>
    </rPh>
    <rPh sb="8" eb="9">
      <t>メイ</t>
    </rPh>
    <phoneticPr fontId="4"/>
  </si>
  <si>
    <t>申　請　事　業　名</t>
  </si>
  <si>
    <t>領域</t>
    <rPh sb="0" eb="2">
      <t>リョウイキ</t>
    </rPh>
    <phoneticPr fontId="4"/>
  </si>
  <si>
    <t>令和〇年度 中野区区民公益活動への政策助成の審査結果について</t>
    <rPh sb="0" eb="2">
      <t>レイワ</t>
    </rPh>
    <phoneticPr fontId="4"/>
  </si>
  <si>
    <t>12/1</t>
  </si>
  <si>
    <t>区の政策目的の実現には貢献するが、成果指標を向上させるか不明（３点）</t>
    <rPh sb="0" eb="1">
      <t>ク</t>
    </rPh>
    <rPh sb="2" eb="4">
      <t>セイサク</t>
    </rPh>
    <rPh sb="4" eb="6">
      <t>モクテキ</t>
    </rPh>
    <rPh sb="7" eb="9">
      <t>ジツゲン</t>
    </rPh>
    <rPh sb="11" eb="13">
      <t>コウケン</t>
    </rPh>
    <rPh sb="17" eb="19">
      <t>セイカ</t>
    </rPh>
    <rPh sb="19" eb="21">
      <t>シヒョウ</t>
    </rPh>
    <rPh sb="22" eb="24">
      <t>コウジョウ</t>
    </rPh>
    <rPh sb="28" eb="30">
      <t>フメイ</t>
    </rPh>
    <rPh sb="32" eb="33">
      <t>テン</t>
    </rPh>
    <phoneticPr fontId="4"/>
  </si>
  <si>
    <t>８　環境負荷の少ない持続可能なまちづくり及びみどりの保全と創出のための活動</t>
  </si>
  <si>
    <t>区の政策目的の実現には貢献するが、成果指標を向上させない（２点）</t>
    <rPh sb="0" eb="1">
      <t>ク</t>
    </rPh>
    <rPh sb="2" eb="4">
      <t>セイサク</t>
    </rPh>
    <rPh sb="4" eb="6">
      <t>モクテキ</t>
    </rPh>
    <rPh sb="7" eb="9">
      <t>ジツゲン</t>
    </rPh>
    <rPh sb="11" eb="13">
      <t>コウケン</t>
    </rPh>
    <rPh sb="17" eb="19">
      <t>セイカ</t>
    </rPh>
    <rPh sb="19" eb="21">
      <t>シヒョウ</t>
    </rPh>
    <rPh sb="22" eb="24">
      <t>コウジョウ</t>
    </rPh>
    <rPh sb="30" eb="31">
      <t>テン</t>
    </rPh>
    <phoneticPr fontId="4"/>
  </si>
  <si>
    <t>区の政策目的の実現に貢献せず、成果指標は向上しない（１点）⇒助成対象外</t>
    <rPh sb="0" eb="1">
      <t>ク</t>
    </rPh>
    <rPh sb="2" eb="4">
      <t>セイサク</t>
    </rPh>
    <rPh sb="4" eb="6">
      <t>モクテキ</t>
    </rPh>
    <rPh sb="7" eb="9">
      <t>ジツゲン</t>
    </rPh>
    <rPh sb="10" eb="12">
      <t>コウケン</t>
    </rPh>
    <rPh sb="15" eb="17">
      <t>セイカ</t>
    </rPh>
    <rPh sb="17" eb="19">
      <t>シヒョウ</t>
    </rPh>
    <rPh sb="20" eb="22">
      <t>コウジョウ</t>
    </rPh>
    <rPh sb="27" eb="28">
      <t>テン</t>
    </rPh>
    <phoneticPr fontId="4"/>
  </si>
  <si>
    <t>特定非営利活動法人</t>
    <rPh sb="0" eb="2">
      <t>トクテイ</t>
    </rPh>
    <rPh sb="2" eb="5">
      <t>ヒエイリ</t>
    </rPh>
    <rPh sb="5" eb="7">
      <t>カツドウ</t>
    </rPh>
    <rPh sb="7" eb="9">
      <t>ホウジン</t>
    </rPh>
    <phoneticPr fontId="4"/>
  </si>
  <si>
    <t>新規</t>
    <rPh sb="0" eb="2">
      <t>シンキ</t>
    </rPh>
    <phoneticPr fontId="4"/>
  </si>
  <si>
    <t>再申請</t>
    <rPh sb="0" eb="1">
      <t>サイ</t>
    </rPh>
    <rPh sb="1" eb="3">
      <t>シンセイ</t>
    </rPh>
    <phoneticPr fontId="4"/>
  </si>
  <si>
    <t>申　請　団　体　名
※ＮＰＯ法人の場合は頭にその旨記入</t>
    <rPh sb="0" eb="1">
      <t>サル</t>
    </rPh>
    <rPh sb="2" eb="3">
      <t>ショウ</t>
    </rPh>
    <rPh sb="4" eb="5">
      <t>ダン</t>
    </rPh>
    <rPh sb="6" eb="7">
      <t>カラダ</t>
    </rPh>
    <rPh sb="8" eb="9">
      <t>メイ</t>
    </rPh>
    <phoneticPr fontId="4"/>
  </si>
  <si>
    <r>
      <t xml:space="preserve">３．事業の実行可能性・継続性
</t>
    </r>
    <r>
      <rPr>
        <sz val="10"/>
        <rFont val="BIZ UDPゴシック"/>
        <family val="3"/>
        <charset val="128"/>
      </rPr>
      <t>（審査のポイント）
　計画全体（実施体制、事業計画、スケジュール等）に無理がなく具体性があり、自己努力による資金確保がされている等、実行可能な方法により的確に実施されるか、また一過性の催しではなく、将来にわたり継続的な事業の実施が見込めるか審査する。</t>
    </r>
    <rPh sb="26" eb="28">
      <t>ケイカク</t>
    </rPh>
    <rPh sb="28" eb="30">
      <t>ゼンタイ</t>
    </rPh>
    <rPh sb="31" eb="33">
      <t>ジッシ</t>
    </rPh>
    <rPh sb="33" eb="35">
      <t>タイセイ</t>
    </rPh>
    <rPh sb="36" eb="38">
      <t>ジギョウ</t>
    </rPh>
    <rPh sb="38" eb="40">
      <t>ケイカク</t>
    </rPh>
    <rPh sb="47" eb="48">
      <t>トウ</t>
    </rPh>
    <rPh sb="50" eb="52">
      <t>ムリ</t>
    </rPh>
    <rPh sb="55" eb="58">
      <t>グタイセイ</t>
    </rPh>
    <rPh sb="62" eb="64">
      <t>ジコ</t>
    </rPh>
    <rPh sb="64" eb="66">
      <t>ドリョク</t>
    </rPh>
    <rPh sb="69" eb="71">
      <t>シキン</t>
    </rPh>
    <rPh sb="71" eb="73">
      <t>カクホ</t>
    </rPh>
    <rPh sb="79" eb="80">
      <t>トウ</t>
    </rPh>
    <rPh sb="81" eb="83">
      <t>ジッコウ</t>
    </rPh>
    <rPh sb="83" eb="85">
      <t>カノウ</t>
    </rPh>
    <rPh sb="86" eb="88">
      <t>ホウホウ</t>
    </rPh>
    <rPh sb="91" eb="93">
      <t>テキカク</t>
    </rPh>
    <rPh sb="94" eb="96">
      <t>ジッシ</t>
    </rPh>
    <rPh sb="103" eb="106">
      <t>イッカセイ</t>
    </rPh>
    <rPh sb="107" eb="108">
      <t>モヨオ</t>
    </rPh>
    <rPh sb="114" eb="116">
      <t>ショウライ</t>
    </rPh>
    <rPh sb="120" eb="123">
      <t>ケイゾクテキ</t>
    </rPh>
    <rPh sb="124" eb="126">
      <t>ジギョウ</t>
    </rPh>
    <rPh sb="127" eb="129">
      <t>ジッシ</t>
    </rPh>
    <rPh sb="130" eb="132">
      <t>ミコ</t>
    </rPh>
    <rPh sb="135" eb="137">
      <t>シンサ</t>
    </rPh>
    <phoneticPr fontId="4"/>
  </si>
  <si>
    <t>西武新宿線新井薬師駅前周辺の環境整備事業</t>
  </si>
  <si>
    <r>
      <t xml:space="preserve">（３）区民生活の維持向上に貢献できるか
</t>
    </r>
    <r>
      <rPr>
        <sz val="10"/>
        <rFont val="BIZ UDPゴシック"/>
        <family val="3"/>
        <charset val="128"/>
      </rPr>
      <t>（審査のポイント）
　当該事業が、地域における区民の福祉向上や区民サービスの向上に貢献できるかを審査する。</t>
    </r>
    <rPh sb="3" eb="5">
      <t>クミン</t>
    </rPh>
    <rPh sb="5" eb="7">
      <t>セイカツ</t>
    </rPh>
    <rPh sb="8" eb="10">
      <t>イジ</t>
    </rPh>
    <rPh sb="10" eb="12">
      <t>コウジョウ</t>
    </rPh>
    <rPh sb="31" eb="33">
      <t>トウガイ</t>
    </rPh>
    <rPh sb="33" eb="35">
      <t>ジギョウ</t>
    </rPh>
    <rPh sb="37" eb="39">
      <t>チイキ</t>
    </rPh>
    <rPh sb="43" eb="45">
      <t>クミン</t>
    </rPh>
    <rPh sb="46" eb="48">
      <t>フクシ</t>
    </rPh>
    <rPh sb="48" eb="50">
      <t>コウジョウ</t>
    </rPh>
    <rPh sb="51" eb="53">
      <t>クミン</t>
    </rPh>
    <rPh sb="58" eb="60">
      <t>コウジョウ</t>
    </rPh>
    <rPh sb="61" eb="63">
      <t>コウケン</t>
    </rPh>
    <rPh sb="68" eb="70">
      <t>シンサ</t>
    </rPh>
    <phoneticPr fontId="4"/>
  </si>
  <si>
    <t xml:space="preserve"> 令和〇年度　区民公益活動への政策助成　　個別採点表</t>
    <rPh sb="1" eb="3">
      <t>レイワ</t>
    </rPh>
    <rPh sb="4" eb="6">
      <t>ネンド</t>
    </rPh>
    <rPh sb="7" eb="9">
      <t>クミン</t>
    </rPh>
    <rPh sb="9" eb="11">
      <t>コウエキ</t>
    </rPh>
    <rPh sb="11" eb="13">
      <t>カツドウ</t>
    </rPh>
    <rPh sb="15" eb="17">
      <t>セイサク</t>
    </rPh>
    <rPh sb="17" eb="19">
      <t>ジョセイ</t>
    </rPh>
    <rPh sb="21" eb="23">
      <t>コベツ</t>
    </rPh>
    <rPh sb="23" eb="25">
      <t>サイテン</t>
    </rPh>
    <rPh sb="25" eb="26">
      <t>ヒョウ</t>
    </rPh>
    <phoneticPr fontId="4"/>
  </si>
  <si>
    <r>
      <t xml:space="preserve">（２）地域と連携した取組みであるか
</t>
    </r>
    <r>
      <rPr>
        <sz val="10"/>
        <rFont val="BIZ UDPゴシック"/>
        <family val="3"/>
        <charset val="128"/>
      </rPr>
      <t>（審査のポイント）
当該事業を実施するにあたり、地域活動団体と連携することにより、地域や区民を巻き込む事業に発展し、地域の課題解決に貢献する可能性を審査する。</t>
    </r>
    <rPh sb="3" eb="5">
      <t>チイキ</t>
    </rPh>
    <rPh sb="6" eb="8">
      <t>レンケイ</t>
    </rPh>
    <rPh sb="10" eb="12">
      <t>トリク</t>
    </rPh>
    <rPh sb="19" eb="21">
      <t>シンサ</t>
    </rPh>
    <rPh sb="28" eb="30">
      <t>トウガイ</t>
    </rPh>
    <rPh sb="30" eb="32">
      <t>ジギョウ</t>
    </rPh>
    <rPh sb="33" eb="35">
      <t>ジッシ</t>
    </rPh>
    <rPh sb="42" eb="44">
      <t>チイキ</t>
    </rPh>
    <rPh sb="44" eb="46">
      <t>カツドウ</t>
    </rPh>
    <rPh sb="46" eb="48">
      <t>ダンタイ</t>
    </rPh>
    <rPh sb="49" eb="51">
      <t>レンケイ</t>
    </rPh>
    <rPh sb="59" eb="61">
      <t>チイキ</t>
    </rPh>
    <rPh sb="62" eb="64">
      <t>クミン</t>
    </rPh>
    <rPh sb="65" eb="66">
      <t>マ</t>
    </rPh>
    <rPh sb="67" eb="68">
      <t>コ</t>
    </rPh>
    <rPh sb="69" eb="71">
      <t>ジギョウ</t>
    </rPh>
    <rPh sb="72" eb="74">
      <t>ハッテン</t>
    </rPh>
    <rPh sb="76" eb="78">
      <t>チイキ</t>
    </rPh>
    <rPh sb="79" eb="81">
      <t>カダイ</t>
    </rPh>
    <rPh sb="81" eb="83">
      <t>カイケツ</t>
    </rPh>
    <rPh sb="84" eb="86">
      <t>コウケン</t>
    </rPh>
    <rPh sb="88" eb="91">
      <t>カノウセイ</t>
    </rPh>
    <rPh sb="92" eb="94">
      <t>シンサ</t>
    </rPh>
    <phoneticPr fontId="4"/>
  </si>
  <si>
    <t>優れていると評価できる（４点）</t>
  </si>
  <si>
    <r>
      <t xml:space="preserve">（3）ユニバーサルデザインに配慮されているか
</t>
    </r>
    <r>
      <rPr>
        <sz val="10"/>
        <rFont val="BIZ UDPゴシック"/>
        <family val="3"/>
        <charset val="128"/>
      </rPr>
      <t>（審査のポイント）
　当該事業が多様な生き方、個性や価値観を受け入れることができる地域社会の実現に貢献できるかを審査する。</t>
    </r>
    <rPh sb="14" eb="16">
      <t>ハイリョ</t>
    </rPh>
    <rPh sb="34" eb="36">
      <t>トウガイ</t>
    </rPh>
    <rPh sb="36" eb="38">
      <t>ジギョウ</t>
    </rPh>
    <rPh sb="39" eb="41">
      <t>タヨウ</t>
    </rPh>
    <rPh sb="42" eb="43">
      <t>イ</t>
    </rPh>
    <rPh sb="44" eb="45">
      <t>カタ</t>
    </rPh>
    <rPh sb="46" eb="48">
      <t>コセイ</t>
    </rPh>
    <rPh sb="49" eb="52">
      <t>カチカン</t>
    </rPh>
    <rPh sb="53" eb="54">
      <t>ウ</t>
    </rPh>
    <rPh sb="55" eb="56">
      <t>イ</t>
    </rPh>
    <rPh sb="64" eb="66">
      <t>チイキ</t>
    </rPh>
    <rPh sb="66" eb="68">
      <t>シャカイ</t>
    </rPh>
    <rPh sb="69" eb="71">
      <t>ジツゲン</t>
    </rPh>
    <rPh sb="72" eb="74">
      <t>コウケン</t>
    </rPh>
    <rPh sb="79" eb="81">
      <t>シンサ</t>
    </rPh>
    <phoneticPr fontId="4"/>
  </si>
  <si>
    <t>区民文化国際課　消費生活センター</t>
  </si>
  <si>
    <r>
      <t xml:space="preserve">（３）ユニバーサルデザインに配慮されているか
</t>
    </r>
    <r>
      <rPr>
        <sz val="10"/>
        <rFont val="BIZ UDPゴシック"/>
        <family val="3"/>
        <charset val="128"/>
      </rPr>
      <t>（審査のポイント）
　当該事業が多様な生き方、個性や価値観を受け入れることのできる地域社会の実現に貢献できるかを審査する。</t>
    </r>
    <rPh sb="14" eb="16">
      <t>ハイリョ</t>
    </rPh>
    <rPh sb="34" eb="36">
      <t>トウガイ</t>
    </rPh>
    <rPh sb="36" eb="38">
      <t>ジギョウ</t>
    </rPh>
    <rPh sb="39" eb="41">
      <t>タヨウ</t>
    </rPh>
    <rPh sb="42" eb="43">
      <t>イ</t>
    </rPh>
    <rPh sb="44" eb="45">
      <t>カタ</t>
    </rPh>
    <rPh sb="46" eb="48">
      <t>コセイ</t>
    </rPh>
    <rPh sb="49" eb="52">
      <t>カチカン</t>
    </rPh>
    <rPh sb="53" eb="54">
      <t>ウ</t>
    </rPh>
    <rPh sb="55" eb="56">
      <t>イ</t>
    </rPh>
    <rPh sb="64" eb="66">
      <t>チイキ</t>
    </rPh>
    <rPh sb="66" eb="68">
      <t>シャカイ</t>
    </rPh>
    <rPh sb="69" eb="71">
      <t>ジツゲン</t>
    </rPh>
    <rPh sb="72" eb="74">
      <t>コウケン</t>
    </rPh>
    <rPh sb="79" eb="81">
      <t>シンサ</t>
    </rPh>
    <phoneticPr fontId="4"/>
  </si>
  <si>
    <t>安心カード『命の絆』の中野区民配布事業</t>
  </si>
  <si>
    <r>
      <t>　</t>
    </r>
    <r>
      <rPr>
        <sz val="12"/>
        <rFont val="BIZ UDP明朝 Medium"/>
        <family val="1"/>
        <charset val="128"/>
      </rPr>
      <t xml:space="preserve"> 貴団体の申請事業について、以下により助成すべきと決定しました。</t>
    </r>
    <rPh sb="2" eb="3">
      <t>キ</t>
    </rPh>
    <rPh sb="3" eb="5">
      <t>ダンタイ</t>
    </rPh>
    <rPh sb="6" eb="8">
      <t>シンセイ</t>
    </rPh>
    <rPh sb="8" eb="10">
      <t>ジギョウ</t>
    </rPh>
    <rPh sb="15" eb="17">
      <t>イカ</t>
    </rPh>
    <rPh sb="20" eb="22">
      <t>ジョセイ</t>
    </rPh>
    <rPh sb="26" eb="28">
      <t>ケッテイ</t>
    </rPh>
    <phoneticPr fontId="4"/>
  </si>
  <si>
    <t>交付決定額</t>
    <rPh sb="0" eb="2">
      <t>コウフ</t>
    </rPh>
    <rPh sb="2" eb="4">
      <t>ケッテイ</t>
    </rPh>
    <rPh sb="4" eb="5">
      <t>ガク</t>
    </rPh>
    <phoneticPr fontId="4"/>
  </si>
  <si>
    <t>合計評価点</t>
    <rPh sb="0" eb="2">
      <t>ゴウケイ</t>
    </rPh>
    <rPh sb="2" eb="5">
      <t>ヒョウカテン</t>
    </rPh>
    <phoneticPr fontId="4"/>
  </si>
  <si>
    <t>受付窓口</t>
    <rPh sb="0" eb="2">
      <t>ウケツケ</t>
    </rPh>
    <rPh sb="2" eb="4">
      <t>マドグチ</t>
    </rPh>
    <phoneticPr fontId="4"/>
  </si>
  <si>
    <t>企画課</t>
  </si>
  <si>
    <t>地域活動推進課</t>
  </si>
  <si>
    <t>産業振興課</t>
  </si>
  <si>
    <t>３　学習、文化・芸術の振興、国際交流の活動及び地域経済活動の活性化、消費者のための活動</t>
  </si>
  <si>
    <t>２　地域愛と人のつながりが広がり、安心して暮らし、生き生きと活躍できる地域づくりのための活動</t>
  </si>
  <si>
    <t>１　人権・多様性の尊重、男女共同参画及び平和を推進するための活動</t>
  </si>
  <si>
    <t>５　地域の健康福祉の推進及び生活環境向上のための活動</t>
  </si>
  <si>
    <t>区民文化国際課　文化国際交流係</t>
  </si>
  <si>
    <t>育成活動推進課</t>
  </si>
  <si>
    <t>福祉推進課</t>
  </si>
  <si>
    <t>スポーツ振興課</t>
  </si>
  <si>
    <t>都市計画課</t>
  </si>
  <si>
    <t>まちづくり計画課</t>
  </si>
  <si>
    <t>環境課</t>
  </si>
  <si>
    <t>申請方法</t>
    <rPh sb="0" eb="2">
      <t>シンセイ</t>
    </rPh>
    <rPh sb="2" eb="4">
      <t>ホウホウ</t>
    </rPh>
    <phoneticPr fontId="4"/>
  </si>
  <si>
    <t>メール</t>
  </si>
  <si>
    <t>申請金額</t>
    <rPh sb="0" eb="1">
      <t>サル</t>
    </rPh>
    <rPh sb="1" eb="2">
      <t>ショウ</t>
    </rPh>
    <rPh sb="2" eb="3">
      <t>キン</t>
    </rPh>
    <rPh sb="3" eb="4">
      <t>ガク</t>
    </rPh>
    <phoneticPr fontId="4"/>
  </si>
  <si>
    <t>連絡担当者の住所または通知類の送付先(区・町名・番地)</t>
    <rPh sb="0" eb="2">
      <t>レンラク</t>
    </rPh>
    <rPh sb="2" eb="5">
      <t>タントウシャ</t>
    </rPh>
    <rPh sb="24" eb="26">
      <t>バンチ</t>
    </rPh>
    <phoneticPr fontId="4"/>
  </si>
  <si>
    <t>松が丘・上高田・新井地区の環境を考える会</t>
  </si>
  <si>
    <t>鷺宮地区まつり実行委員会</t>
  </si>
  <si>
    <t>上高田地区まつり実行委員会</t>
  </si>
  <si>
    <t>野方地区まつり実行委員会</t>
  </si>
  <si>
    <t>委員長</t>
  </si>
  <si>
    <t>実行委員長</t>
  </si>
  <si>
    <t>大野　道高</t>
  </si>
  <si>
    <t>飯塚　喜太郎</t>
  </si>
  <si>
    <t>第４２回鷺宮地区まつり</t>
  </si>
  <si>
    <t>第４３回上高田地区まつり</t>
  </si>
  <si>
    <t>記入例</t>
  </si>
  <si>
    <t>9/10</t>
  </si>
  <si>
    <t>10/1</t>
  </si>
  <si>
    <t>10/15</t>
  </si>
  <si>
    <t>申請一覧に戻る</t>
    <rPh sb="0" eb="2">
      <t>シンセイ</t>
    </rPh>
    <rPh sb="2" eb="4">
      <t>イチラン</t>
    </rPh>
    <rPh sb="5" eb="6">
      <t>モド</t>
    </rPh>
    <phoneticPr fontId="4"/>
  </si>
  <si>
    <t>140,000円</t>
  </si>
  <si>
    <t>59,500円</t>
  </si>
  <si>
    <t>区の政策目的の実現には貢献するが、成果指標を向上させるか不明（３点）</t>
  </si>
  <si>
    <t>参加者の交流促進等により、間接的に貢献する（３点）</t>
  </si>
  <si>
    <t>会員数の５倍以上（４点）</t>
  </si>
  <si>
    <t>地域活動団体や区内で活動する法人格を有する公益活動団体から、人・もの・金・場所の提供を受けている（２点）</t>
  </si>
  <si>
    <t>記載項目のチェック数と自由記入欄に記入された項目のうちユニバーサルデザインへの配慮に該当する項目の合計が５個以上（２点）</t>
  </si>
  <si>
    <t>確定額</t>
    <rPh sb="0" eb="3">
      <t>カクテイガク</t>
    </rPh>
    <phoneticPr fontId="4"/>
  </si>
  <si>
    <t xml:space="preserve">   別紙4</t>
  </si>
  <si>
    <t>中野区区民公益活動への政策助成の審査結果について</t>
  </si>
  <si>
    <t>令和４年度</t>
    <rPh sb="0" eb="2">
      <t>レイワ</t>
    </rPh>
    <rPh sb="3" eb="5">
      <t>ネンド</t>
    </rPh>
    <phoneticPr fontId="4"/>
  </si>
  <si>
    <t>区民公益活動への政策助成　　個別採点表</t>
  </si>
  <si>
    <t>令和〇年度　区民公益活動に関する政策助成　申請団体一覧　</t>
    <rPh sb="0" eb="2">
      <t>レイワ</t>
    </rPh>
    <rPh sb="3" eb="5">
      <t>ネンド</t>
    </rPh>
    <rPh sb="6" eb="8">
      <t>クミン</t>
    </rPh>
    <rPh sb="8" eb="10">
      <t>コウエキ</t>
    </rPh>
    <rPh sb="10" eb="12">
      <t>カツドウ</t>
    </rPh>
    <rPh sb="13" eb="14">
      <t>カン</t>
    </rPh>
    <rPh sb="16" eb="18">
      <t>セイサク</t>
    </rPh>
    <rPh sb="18" eb="20">
      <t>ジョセイ</t>
    </rPh>
    <rPh sb="21" eb="23">
      <t>シンセイ</t>
    </rPh>
    <rPh sb="23" eb="25">
      <t>ダンタイ</t>
    </rPh>
    <rPh sb="25" eb="27">
      <t>イチラン</t>
    </rPh>
    <phoneticPr fontId="4"/>
  </si>
  <si>
    <t>ミニ寄合「ファミコンあつまる」</t>
  </si>
  <si>
    <t>TVゲームによる異世代間交流事業</t>
  </si>
  <si>
    <t>上高田隣人協力会青年部</t>
  </si>
  <si>
    <t>ケアマネ音頭普及会</t>
  </si>
  <si>
    <t>第２４回　野方映画村</t>
  </si>
  <si>
    <t>地域住民世代間交流事業</t>
  </si>
  <si>
    <t>地域住民の学習交流事業：「学習講座・落語勉強会」</t>
  </si>
  <si>
    <t>ウィズサロン</t>
  </si>
  <si>
    <t>食育&amp;渓流体験IN檜原村</t>
  </si>
  <si>
    <t>南台二丁目前原町会</t>
  </si>
  <si>
    <t>南台二丁目前原町会　夢畑</t>
  </si>
  <si>
    <t>西武新宿線新井薬師前駅周辺の環境整備事業</t>
  </si>
  <si>
    <t>桃花小学校 親・父の会</t>
  </si>
  <si>
    <t>中野消防団第三分団より火の取り扱いを学ぶ花火大会</t>
  </si>
  <si>
    <t>平和の森祭り</t>
  </si>
  <si>
    <t>平和の森公園運営協議会</t>
  </si>
  <si>
    <t>音と光のフェスティバル</t>
  </si>
  <si>
    <t>中野和太鼓フェスタ実行委員会</t>
  </si>
  <si>
    <t>中野マジッククラブ　　ボランティア育成事業</t>
  </si>
  <si>
    <t>みま～も桃園</t>
  </si>
  <si>
    <t>野方北町会</t>
  </si>
  <si>
    <t>特定非営利活動法人ゆるナカ</t>
  </si>
  <si>
    <t>特定非営利活動法人中野こども空間</t>
  </si>
  <si>
    <t>中野区立緑野中学校PTA</t>
  </si>
  <si>
    <t>地域交流活動　高齢者への花鉢プレゼント</t>
  </si>
  <si>
    <t>リトミックpoco a poco</t>
  </si>
  <si>
    <t>緑野小学校PTA</t>
  </si>
  <si>
    <t>緑野まつり（児童・保護者・教職員・及び地域との交流を深める）</t>
  </si>
  <si>
    <t>中野区立塔山小学校PTA</t>
  </si>
  <si>
    <t>本三宮前町会</t>
  </si>
  <si>
    <t>みんな集まれ！三角公園祭り</t>
  </si>
  <si>
    <t>夏休みを楽しもう！夏休みフェスティバル！</t>
  </si>
  <si>
    <t>一輪車クラブミルキーズ</t>
  </si>
  <si>
    <t>特定非営利活動法人ZEROキッズ</t>
  </si>
  <si>
    <t>あかちゃんおはなし会と季節行事</t>
  </si>
  <si>
    <t>こどもふくリサイクルバザー実行委員会</t>
  </si>
  <si>
    <t>SOP（ソニーお笑いパパ部）</t>
  </si>
  <si>
    <t>白桜小学校　おやじの会</t>
  </si>
  <si>
    <t>東部子ども事業実行委員会</t>
  </si>
  <si>
    <t>東部子ども事業</t>
  </si>
  <si>
    <t>松が丘片山町会子ども会</t>
  </si>
  <si>
    <t>カレー大会(片山町会の小･中学生を中心としたデイキャンプ)</t>
  </si>
  <si>
    <t>中野こどもフェス実行委員会</t>
  </si>
  <si>
    <t>中野こどもフェス</t>
  </si>
  <si>
    <t>平和の森吹奏楽団</t>
  </si>
  <si>
    <t>平和の森吹奏楽団コンサート事業</t>
  </si>
  <si>
    <t>パラベラム</t>
  </si>
  <si>
    <t>子ども詠春拳スクール</t>
  </si>
  <si>
    <t>上高田台公園運営委員会</t>
  </si>
  <si>
    <t>みんなの学校＠中野</t>
  </si>
  <si>
    <t>ドロップインほっとほっと</t>
  </si>
  <si>
    <t>ゆったり産後ヨガ</t>
  </si>
  <si>
    <t>「一緒に子育て　おもちゃで産前産後ケア」事業</t>
  </si>
  <si>
    <t>赤ちゃんの抱っことおんぶ</t>
  </si>
  <si>
    <t>子育ての輪なかの</t>
  </si>
  <si>
    <t>なかママひろば事業</t>
  </si>
  <si>
    <t>野方北子ども会育成会</t>
  </si>
  <si>
    <t>ゆかり会</t>
  </si>
  <si>
    <t>つくって☆あそぼ</t>
  </si>
  <si>
    <t>ジュニア♪ヴァイオリン</t>
  </si>
  <si>
    <t>啓明小学校PTA</t>
  </si>
  <si>
    <t>代表者名</t>
    <rPh sb="0" eb="3">
      <t>ダイヒョウシャ</t>
    </rPh>
    <rPh sb="3" eb="4">
      <t>メイ</t>
    </rPh>
    <phoneticPr fontId="4"/>
  </si>
  <si>
    <t>仲山 陽介</t>
  </si>
  <si>
    <t>韮澤　進</t>
  </si>
  <si>
    <t>森脇　大志</t>
  </si>
  <si>
    <t>関　正行</t>
  </si>
  <si>
    <t>中山　浩一</t>
  </si>
  <si>
    <t>梅原　裕之</t>
  </si>
  <si>
    <t>大隅　涼子</t>
  </si>
  <si>
    <t>佐々木　香</t>
  </si>
  <si>
    <t>新谷　順子</t>
  </si>
  <si>
    <t>小田切　光代</t>
  </si>
  <si>
    <t>島崎　秀文</t>
  </si>
  <si>
    <t>山田谷　まゆみ</t>
  </si>
  <si>
    <t>田中　二郎</t>
  </si>
  <si>
    <t>夏井　知義</t>
  </si>
  <si>
    <t>角屋　敏久</t>
  </si>
  <si>
    <t>中尾　咲</t>
  </si>
  <si>
    <t>足立　順子</t>
  </si>
  <si>
    <t>大橋 美紀</t>
  </si>
  <si>
    <t>大橋　正明</t>
  </si>
  <si>
    <t>荒井　涼子</t>
  </si>
  <si>
    <t>髙橋　佳子</t>
  </si>
  <si>
    <t>早田　百合子</t>
  </si>
  <si>
    <t>道林　京子</t>
  </si>
  <si>
    <t>大野　道髙</t>
  </si>
  <si>
    <t>中野ダイバーシティ・ウォッチャーズ</t>
    <rPh sb="0" eb="2">
      <t>ナカノ</t>
    </rPh>
    <phoneticPr fontId="4"/>
  </si>
  <si>
    <t>弥栄会</t>
  </si>
  <si>
    <t>野方映画村 実行委員会</t>
  </si>
  <si>
    <t>MIKAN</t>
  </si>
  <si>
    <t>つくる・つながる会</t>
  </si>
  <si>
    <t>中野区平和の森小学校PTA</t>
  </si>
  <si>
    <t>千代田町会</t>
  </si>
  <si>
    <t>鍋横地区町会連合会</t>
  </si>
  <si>
    <t>上高田ロビコン実行委員会</t>
  </si>
  <si>
    <t>野方2丁目盆踊り実行委員会</t>
  </si>
  <si>
    <t>野方東町会</t>
  </si>
  <si>
    <t>ぶらんけっと</t>
  </si>
  <si>
    <t>上高田みんなの食堂実行委員会</t>
  </si>
  <si>
    <t>かみさぎの夏まつり実行委員会</t>
  </si>
  <si>
    <t>中野マジッククラブ</t>
  </si>
  <si>
    <t>谷戸小100周年おめでとう！　フェスタ谷戸実行委員会</t>
  </si>
  <si>
    <t>さぎのみやシアター実行委員会</t>
  </si>
  <si>
    <t>本一相生町会</t>
  </si>
  <si>
    <t>あしゅみくり</t>
  </si>
  <si>
    <t>世代間交流「夢のかけ橋」</t>
  </si>
  <si>
    <t>打越町会青年部</t>
  </si>
  <si>
    <t>大和町会若睦会青年部</t>
  </si>
  <si>
    <t>中野区立桃園第二小学校PTA</t>
  </si>
  <si>
    <t>中野区キャンプ・レクリエーション協会</t>
  </si>
  <si>
    <t>なかの生涯学習サポーターの会</t>
  </si>
  <si>
    <t>平和の門を考える会</t>
  </si>
  <si>
    <t>NPO法人らふと</t>
  </si>
  <si>
    <t>中野将棋ラボ</t>
  </si>
  <si>
    <t>講談扇連</t>
  </si>
  <si>
    <t>鷺宮将棋サロン</t>
  </si>
  <si>
    <t>中野たてもの応援団</t>
  </si>
  <si>
    <t>エスニックマップ実行委員会</t>
  </si>
  <si>
    <t>ともに生きるまちづくりと日本語教育</t>
    <rPh sb="3" eb="4">
      <t>イ</t>
    </rPh>
    <rPh sb="12" eb="17">
      <t>ニホンゴキョウイク</t>
    </rPh>
    <phoneticPr fontId="60"/>
  </si>
  <si>
    <t>もくいちあーとクラブ</t>
  </si>
  <si>
    <t>一般社団法人　探求あそび場づくりの輪</t>
  </si>
  <si>
    <t>弥生クラブ</t>
  </si>
  <si>
    <t>一般社団法人わくわくわらっぴー ・児童支援</t>
  </si>
  <si>
    <t>なかの ともだち☆ひろば</t>
  </si>
  <si>
    <t>中野区フリー活動栄養士会</t>
  </si>
  <si>
    <t>地域文芸部なかの実行委員会</t>
  </si>
  <si>
    <t>中野区立令和小学校ＰＴＡ</t>
  </si>
  <si>
    <t>中野区立白桜小学校PTA</t>
  </si>
  <si>
    <t>啓明小学校　PTA</t>
  </si>
  <si>
    <t>桃園第二小学校PTA</t>
  </si>
  <si>
    <t>特定非営利活動法人ポタジエの会</t>
  </si>
  <si>
    <t>南中野地域ねこの会</t>
  </si>
  <si>
    <t>特定非営利活動法人　共働学舎</t>
  </si>
  <si>
    <t>中野区失語症友の会こまどり</t>
  </si>
  <si>
    <t>中野の障害児（者）と家族の会</t>
  </si>
  <si>
    <t>なかっち卓球の広場実行委員会</t>
  </si>
  <si>
    <t>ジャパンボッチャクラブ</t>
  </si>
  <si>
    <t>沼袋バスケットボールチーム</t>
  </si>
  <si>
    <t>中野区ラグビー協会</t>
  </si>
  <si>
    <t>特定非営利活動法人　中野すまいの相談室</t>
    <rPh sb="0" eb="9">
      <t>トクテイヒエイリカツドウホウジン</t>
    </rPh>
    <rPh sb="10" eb="12">
      <t>ナカノ</t>
    </rPh>
    <rPh sb="16" eb="19">
      <t>ソウダンシツ</t>
    </rPh>
    <phoneticPr fontId="4"/>
  </si>
  <si>
    <t>さぎ草  友の会</t>
  </si>
  <si>
    <t>森の学級</t>
  </si>
  <si>
    <t>ひまわり</t>
  </si>
  <si>
    <t>特定非営利活動法人中野・環境市民の会</t>
  </si>
  <si>
    <t>女性護身術講座</t>
    <rPh sb="0" eb="7">
      <t>ジョセイゴシンジュツコウザ</t>
    </rPh>
    <phoneticPr fontId="4"/>
  </si>
  <si>
    <t>中野ダイバーシティフェスタ</t>
    <rPh sb="0" eb="2">
      <t>ナカノ</t>
    </rPh>
    <phoneticPr fontId="4"/>
  </si>
  <si>
    <t>魚とふれあおう・ワカサギ釣り</t>
  </si>
  <si>
    <t>地域のみんなと海で遊ぼう</t>
  </si>
  <si>
    <t>第２５回　野方映画村</t>
  </si>
  <si>
    <t>『MIKAN博覧会』㏌なかのダイバーシティーフェスタ2025</t>
  </si>
  <si>
    <t>第五回　高齢者会館対抗カラオケバトル</t>
  </si>
  <si>
    <t>幸せ届ける大獅子舞</t>
  </si>
  <si>
    <t>発達凸凹の子どもたちの理解と支援のための講演会</t>
  </si>
  <si>
    <t>潮干狩りとBBQ</t>
  </si>
  <si>
    <t>季節行事を兼ねた防災訓練</t>
  </si>
  <si>
    <t>なべよこ子どもハロウィン</t>
  </si>
  <si>
    <t>上高田ロビーコンサート準備と実行</t>
  </si>
  <si>
    <t>野方二丁目盆踊り大会</t>
  </si>
  <si>
    <t>わんわんパトロール運動会</t>
  </si>
  <si>
    <t>のがたひがしこどもフェス（地域の大人と子どもの交流を図り、地域に愛着が生まれる環境づくり）</t>
  </si>
  <si>
    <t>地域の居場所と文化交流を目的とした絵本カフェ事業（文字のない絵本カフェ）</t>
  </si>
  <si>
    <t>地域こども食堂×防災食</t>
  </si>
  <si>
    <t>世代間交流のための「アクティビティ・ケア」サポート事業</t>
  </si>
  <si>
    <t>かみさぎの夏まつり</t>
  </si>
  <si>
    <t>地域住民の居場所づくり事業（ほんごｃａｆｅ）</t>
  </si>
  <si>
    <t>ウィズサロン祭</t>
  </si>
  <si>
    <t>谷戸小100周年おめでとう！　フェスタ谷戸</t>
  </si>
  <si>
    <t>第4回さぎのみやシアター</t>
  </si>
  <si>
    <t>潮干狩り（海の遊び）を通じた地域振興事業</t>
  </si>
  <si>
    <t>防災体験デー「あつまれ！はたらくくるま」</t>
  </si>
  <si>
    <t>人材育成事業　　　＠みんなの学び場「夢かけ学校」</t>
  </si>
  <si>
    <t>第5回　中野和太鼓フェスタ</t>
  </si>
  <si>
    <t>カフェ・シアター事業</t>
  </si>
  <si>
    <t>地域でつながる海の体験</t>
  </si>
  <si>
    <t>健康増進体験・セミナー事業</t>
  </si>
  <si>
    <t>桃二小校舎さよなら感謝花火まつり（仮）</t>
  </si>
  <si>
    <t>第28回　レクリエーション講座</t>
  </si>
  <si>
    <t>キャンプインストラクター養成講習会</t>
  </si>
  <si>
    <t>生涯学習サポーター養成講座</t>
  </si>
  <si>
    <t>旧中野刑務所正門（平和の門）を多くの区民へ広める活動事業 2025</t>
  </si>
  <si>
    <t>自閉症のミュージシャン「ノブタク」コンサート</t>
  </si>
  <si>
    <t>中野区将棋講座</t>
  </si>
  <si>
    <t>中野区民交流将棋大会</t>
  </si>
  <si>
    <t>第１１回講談教室発表会</t>
  </si>
  <si>
    <t>松が丘寄席</t>
  </si>
  <si>
    <t>森のファミリー合唱団～歌で多世代交流</t>
  </si>
  <si>
    <t>くつろぎの朗読会</t>
  </si>
  <si>
    <t>中野区 将棋 初段・二段・三段免状獲得戦</t>
    <rPh sb="7" eb="9">
      <t>ショダン</t>
    </rPh>
    <rPh sb="10" eb="12">
      <t>ニダン</t>
    </rPh>
    <rPh sb="13" eb="15">
      <t>サンダン</t>
    </rPh>
    <rPh sb="15" eb="17">
      <t>メンジョウ</t>
    </rPh>
    <rPh sb="17" eb="20">
      <t>カクトクセン</t>
    </rPh>
    <phoneticPr fontId="60"/>
  </si>
  <si>
    <t>中野区 将棋 人気棋士フェスティバル</t>
  </si>
  <si>
    <t>講演会記録冊子作成（中西利雄アトリエについてもっと知りたい）</t>
    <rPh sb="0" eb="3">
      <t>コウエンカイ</t>
    </rPh>
    <rPh sb="3" eb="5">
      <t>キロク</t>
    </rPh>
    <rPh sb="5" eb="7">
      <t>サッシ</t>
    </rPh>
    <rPh sb="7" eb="9">
      <t>サクセイ</t>
    </rPh>
    <rPh sb="10" eb="12">
      <t>ナカニシ</t>
    </rPh>
    <rPh sb="12" eb="14">
      <t>トシオ</t>
    </rPh>
    <rPh sb="25" eb="26">
      <t>シ</t>
    </rPh>
    <phoneticPr fontId="60"/>
  </si>
  <si>
    <t>中野区エスニックマップ制作</t>
    <rPh sb="0" eb="13">
      <t xml:space="preserve">オヨビ サッシ </t>
    </rPh>
    <phoneticPr fontId="60"/>
  </si>
  <si>
    <t>外国人と一緒にアート作品を作って展示しよう</t>
    <rPh sb="0" eb="3">
      <t>ガイコクジン</t>
    </rPh>
    <rPh sb="4" eb="6">
      <t>イッショ</t>
    </rPh>
    <rPh sb="10" eb="12">
      <t>サクヒン</t>
    </rPh>
    <rPh sb="13" eb="14">
      <t>ツク</t>
    </rPh>
    <rPh sb="16" eb="18">
      <t>テンジ</t>
    </rPh>
    <phoneticPr fontId="60"/>
  </si>
  <si>
    <t>アートワークショップ</t>
  </si>
  <si>
    <t>サイエンスクッキング＠SOP</t>
  </si>
  <si>
    <t>乳幼児のための情操音楽プログラム・プロ音楽による情操教育促進活動</t>
  </si>
  <si>
    <t>一輪車の演技披露・地域交流発表会</t>
  </si>
  <si>
    <t>一輪車教室および地域の子供たちとの交流</t>
  </si>
  <si>
    <t>幼稚園選び支援事業</t>
  </si>
  <si>
    <t>人形劇(手作りの人形観劇による地域の世代間交流)</t>
  </si>
  <si>
    <t>『みんなの学校』上映会＆講演とワークショップ「すべての子どもがわくわくする学校はどうしたらできる？Vol.３」</t>
  </si>
  <si>
    <t>じぶんでえらんであそんでみよう！出張プレーパーク</t>
  </si>
  <si>
    <t>0歳から参加できるこどものための音楽会</t>
  </si>
  <si>
    <t>草っパラダイス地域こども祭り</t>
  </si>
  <si>
    <t>草っパラダイス・地域水風船祭り</t>
  </si>
  <si>
    <t>学年・学校の隔たりなくバスケットボールの正しい理解をする教室　弥生クラブ</t>
  </si>
  <si>
    <t>手もち花火会</t>
  </si>
  <si>
    <t>トーべ・ヤンソンあけぼの子どもの森公園遠足</t>
  </si>
  <si>
    <t>自然体験キャンプ</t>
  </si>
  <si>
    <t xml:space="preserve">放課後『ひみつきち』学習支援　from わくわくわらっぴー </t>
  </si>
  <si>
    <t>なかよし七中校区花火大会</t>
  </si>
  <si>
    <t>こども料理教室</t>
  </si>
  <si>
    <t>地域文芸活動による体験格差の解消事業</t>
  </si>
  <si>
    <t>れいわこどもフェス2025</t>
  </si>
  <si>
    <t>白桜小学校花火大会２０２５　キャンプファイヤー</t>
  </si>
  <si>
    <t>第33回塔山まつり</t>
  </si>
  <si>
    <t>塔山小学校 みんなの花火大会2025</t>
  </si>
  <si>
    <t>白桜まつり</t>
  </si>
  <si>
    <t>①サマーキャンプ（防災資材の講習と異世代間の交流キャンプ
）②春季イベント（秋刀魚を食し季節感を感じ取りと食育を学ぶ）</t>
  </si>
  <si>
    <t>昭和地域の文化と人を育んだ桃二小校舎～さよならありがとうフォトコンテスト（仮）～</t>
  </si>
  <si>
    <t>誰でも音楽会＆ミニ音楽会</t>
  </si>
  <si>
    <t>野方ひる席</t>
  </si>
  <si>
    <t>飼い主のいない猫の対策</t>
  </si>
  <si>
    <t>卓球の広場</t>
  </si>
  <si>
    <t>第七回なかのボッチャ大会</t>
  </si>
  <si>
    <t>グラウンドゴルフで健康増進</t>
  </si>
  <si>
    <t>ミニバスケットボールクリニック</t>
  </si>
  <si>
    <t>ラグビーの普及と環境作り</t>
  </si>
  <si>
    <t>連続市民講座「地域の防災・安全なまちづくりを考える」</t>
    <rPh sb="0" eb="6">
      <t>レンゾクシミンコウザ</t>
    </rPh>
    <rPh sb="7" eb="9">
      <t>チイキ</t>
    </rPh>
    <rPh sb="10" eb="12">
      <t>ボウサイ</t>
    </rPh>
    <rPh sb="13" eb="15">
      <t>アンゼン</t>
    </rPh>
    <rPh sb="22" eb="23">
      <t>カンガ</t>
    </rPh>
    <phoneticPr fontId="4"/>
  </si>
  <si>
    <t>失語症者とご家族との交流会・相談会</t>
  </si>
  <si>
    <t>障害や社会に生きづらさを抱えた人たちが自立するための支援事業</t>
  </si>
  <si>
    <t>親子エアロビクス・健口体操</t>
  </si>
  <si>
    <t>第17回さぎ草植え付け講習会・第14回さぎ草植え替え講習会</t>
  </si>
  <si>
    <t>子どもと大人の自然観察会</t>
  </si>
  <si>
    <t>囲桃園公園の花壇造成及び地域の緑化推進、環境美化活動</t>
  </si>
  <si>
    <t>私たちの生活に大切なグリーンインフラ</t>
  </si>
  <si>
    <t>中野発祥・江戸東京野菜とSDGｓプロジェクト</t>
  </si>
  <si>
    <t>中野区民が育む庭と樹木</t>
  </si>
  <si>
    <t>令和7年度政策助成　交付決定団体一覧</t>
    <rPh sb="0" eb="2">
      <t>レイワ</t>
    </rPh>
    <rPh sb="3" eb="5">
      <t>ネンド</t>
    </rPh>
    <rPh sb="5" eb="9">
      <t>セイサクジョセイ</t>
    </rPh>
    <rPh sb="10" eb="12">
      <t>コウフ</t>
    </rPh>
    <rPh sb="12" eb="14">
      <t>ケッテイ</t>
    </rPh>
    <rPh sb="14" eb="16">
      <t>ダンタイ</t>
    </rPh>
    <rPh sb="16" eb="18">
      <t>イチラン</t>
    </rPh>
    <phoneticPr fontId="4"/>
  </si>
  <si>
    <t>伊藤 勝昭</t>
  </si>
  <si>
    <t>中村晋一</t>
    <rPh sb="0" eb="2">
      <t>ナカムラ</t>
    </rPh>
    <rPh sb="2" eb="4">
      <t>シンイチ</t>
    </rPh>
    <phoneticPr fontId="4"/>
  </si>
  <si>
    <t>柳川　和久</t>
    <rPh sb="0" eb="2">
      <t>ヤナガワ</t>
    </rPh>
    <rPh sb="3" eb="5">
      <t>カズヒサ</t>
    </rPh>
    <phoneticPr fontId="3"/>
  </si>
  <si>
    <t>神崎昭男</t>
    <rPh sb="0" eb="2">
      <t>カンザキ</t>
    </rPh>
    <rPh sb="2" eb="4">
      <t>アキラオトコ</t>
    </rPh>
    <phoneticPr fontId="20"/>
  </si>
  <si>
    <t>柳生　珠世</t>
    <rPh sb="0" eb="2">
      <t>ヤギュウ</t>
    </rPh>
    <rPh sb="3" eb="4">
      <t>タマ</t>
    </rPh>
    <rPh sb="4" eb="5">
      <t>ヨ</t>
    </rPh>
    <phoneticPr fontId="4"/>
  </si>
  <si>
    <t>千正　英五</t>
    <rPh sb="0" eb="5">
      <t>セン</t>
    </rPh>
    <phoneticPr fontId="4"/>
  </si>
  <si>
    <t>内山　翔人</t>
    <rPh sb="0" eb="2">
      <t>ウチヤマ</t>
    </rPh>
    <rPh sb="3" eb="4">
      <t>ショウ</t>
    </rPh>
    <rPh sb="4" eb="5">
      <t>ヒト</t>
    </rPh>
    <phoneticPr fontId="4"/>
  </si>
  <si>
    <t>吉田美穂子</t>
  </si>
  <si>
    <t>福岡　武志</t>
    <rPh sb="0" eb="2">
      <t>フクオカ</t>
    </rPh>
    <rPh sb="3" eb="4">
      <t>タケシ</t>
    </rPh>
    <rPh sb="4" eb="5">
      <t>シ</t>
    </rPh>
    <phoneticPr fontId="4"/>
  </si>
  <si>
    <t>稲葉　一江</t>
    <rPh sb="0" eb="2">
      <t>イナバ</t>
    </rPh>
    <rPh sb="3" eb="5">
      <t>カズエ</t>
    </rPh>
    <phoneticPr fontId="4"/>
  </si>
  <si>
    <t>関　正行</t>
    <rPh sb="0" eb="1">
      <t>セキ</t>
    </rPh>
    <rPh sb="2" eb="4">
      <t>マサユキ</t>
    </rPh>
    <phoneticPr fontId="4"/>
  </si>
  <si>
    <t>伊藤　正信</t>
    <rPh sb="0" eb="2">
      <t>イトウ</t>
    </rPh>
    <rPh sb="3" eb="5">
      <t>マサノブ</t>
    </rPh>
    <phoneticPr fontId="4"/>
  </si>
  <si>
    <t>田川 研作</t>
    <rPh sb="0" eb="2">
      <t>タガワ</t>
    </rPh>
    <rPh sb="3" eb="5">
      <t>ケンサク</t>
    </rPh>
    <phoneticPr fontId="4"/>
  </si>
  <si>
    <t>秋元久太郎</t>
    <rPh sb="0" eb="2">
      <t>アキモト</t>
    </rPh>
    <rPh sb="2" eb="5">
      <t>キュウタロウ</t>
    </rPh>
    <phoneticPr fontId="4"/>
  </si>
  <si>
    <t>大川輝男</t>
    <rPh sb="0" eb="2">
      <t>オオカワ</t>
    </rPh>
    <rPh sb="2" eb="4">
      <t>テルオ</t>
    </rPh>
    <phoneticPr fontId="4"/>
  </si>
  <si>
    <t>杉山美和</t>
    <rPh sb="0" eb="2">
      <t>スギヤマ</t>
    </rPh>
    <rPh sb="2" eb="4">
      <t>ミワ</t>
    </rPh>
    <phoneticPr fontId="4"/>
  </si>
  <si>
    <t>石田　修</t>
    <rPh sb="0" eb="2">
      <t>イシダ</t>
    </rPh>
    <rPh sb="3" eb="4">
      <t>オサム</t>
    </rPh>
    <phoneticPr fontId="4"/>
  </si>
  <si>
    <t>志賀久美</t>
    <rPh sb="0" eb="4">
      <t>シガクミ</t>
    </rPh>
    <phoneticPr fontId="4"/>
  </si>
  <si>
    <t>小野田　雅之</t>
    <rPh sb="0" eb="3">
      <t>オノダ</t>
    </rPh>
    <rPh sb="4" eb="6">
      <t>マサユキ</t>
    </rPh>
    <phoneticPr fontId="4"/>
  </si>
  <si>
    <t>志賀久美</t>
    <rPh sb="0" eb="2">
      <t>シガ</t>
    </rPh>
    <rPh sb="2" eb="4">
      <t>ヒサミ</t>
    </rPh>
    <phoneticPr fontId="4"/>
  </si>
  <si>
    <t>榎本　雅則</t>
    <rPh sb="0" eb="2">
      <t>エノモト</t>
    </rPh>
    <rPh sb="3" eb="5">
      <t>マサノリ</t>
    </rPh>
    <phoneticPr fontId="4"/>
  </si>
  <si>
    <t>小泉静香</t>
  </si>
  <si>
    <t>鈴木　辰也</t>
    <rPh sb="0" eb="2">
      <t>スズキ</t>
    </rPh>
    <rPh sb="3" eb="5">
      <t>タツヤ</t>
    </rPh>
    <phoneticPr fontId="4"/>
  </si>
  <si>
    <t>大野　道高</t>
    <rPh sb="0" eb="2">
      <t>オオノ</t>
    </rPh>
    <rPh sb="3" eb="5">
      <t>ミチタカ</t>
    </rPh>
    <phoneticPr fontId="4"/>
  </si>
  <si>
    <t>大野　俊光</t>
    <rPh sb="0" eb="2">
      <t>オオノ</t>
    </rPh>
    <rPh sb="3" eb="5">
      <t>トシミツ</t>
    </rPh>
    <phoneticPr fontId="4"/>
  </si>
  <si>
    <t>平林　真貴</t>
  </si>
  <si>
    <t>丸 山 陽 子</t>
    <rPh sb="0" eb="1">
      <t>マル</t>
    </rPh>
    <rPh sb="2" eb="3">
      <t>ヤマ</t>
    </rPh>
    <rPh sb="4" eb="5">
      <t>ヨウ</t>
    </rPh>
    <rPh sb="6" eb="7">
      <t>コ</t>
    </rPh>
    <phoneticPr fontId="4"/>
  </si>
  <si>
    <t>塚本　鷹</t>
  </si>
  <si>
    <t>大月　啓介</t>
    <rPh sb="0" eb="2">
      <t>オオツキ</t>
    </rPh>
    <rPh sb="3" eb="5">
      <t>ケイスケ</t>
    </rPh>
    <phoneticPr fontId="4"/>
  </si>
  <si>
    <t>高木　大介</t>
    <rPh sb="0" eb="2">
      <t>タカギ</t>
    </rPh>
    <rPh sb="3" eb="5">
      <t>ダイスケ</t>
    </rPh>
    <phoneticPr fontId="4"/>
  </si>
  <si>
    <t>中島　剛</t>
  </si>
  <si>
    <t>太田　晃子</t>
    <rPh sb="0" eb="2">
      <t>オオタ</t>
    </rPh>
    <rPh sb="3" eb="5">
      <t>アキコ</t>
    </rPh>
    <phoneticPr fontId="4"/>
  </si>
  <si>
    <t>福田　豊</t>
  </si>
  <si>
    <t>前野まさる</t>
  </si>
  <si>
    <t>難波　善明</t>
  </si>
  <si>
    <t>出原　卓朗</t>
    <rPh sb="0" eb="2">
      <t>イデハラ</t>
    </rPh>
    <rPh sb="3" eb="5">
      <t>タクロウ</t>
    </rPh>
    <phoneticPr fontId="4"/>
  </si>
  <si>
    <t>岡崎　光昭</t>
  </si>
  <si>
    <t>佐々木　香</t>
    <rPh sb="0" eb="3">
      <t>ササキ</t>
    </rPh>
    <rPh sb="4" eb="5">
      <t>カオル</t>
    </rPh>
    <phoneticPr fontId="4"/>
  </si>
  <si>
    <t>難波　善明</t>
    <rPh sb="0" eb="2">
      <t>ナンバ</t>
    </rPh>
    <phoneticPr fontId="4"/>
  </si>
  <si>
    <t>松本 光生</t>
  </si>
  <si>
    <t>内田青蔵</t>
  </si>
  <si>
    <t>山本真梨子</t>
  </si>
  <si>
    <t>寺浦久仁香</t>
    <rPh sb="0" eb="2">
      <t>テラウラ</t>
    </rPh>
    <rPh sb="2" eb="5">
      <t>クニカ</t>
    </rPh>
    <phoneticPr fontId="4"/>
  </si>
  <si>
    <t>太田 スミ</t>
    <rPh sb="0" eb="2">
      <t>オオタ</t>
    </rPh>
    <phoneticPr fontId="3"/>
  </si>
  <si>
    <t>仲山　陽介</t>
  </si>
  <si>
    <t>金子　裕昭</t>
  </si>
  <si>
    <t>丸井　哲夫</t>
  </si>
  <si>
    <t>小川　みどり</t>
  </si>
  <si>
    <t>岸本　弘子</t>
  </si>
  <si>
    <t>能津　恵子</t>
  </si>
  <si>
    <t>大橋　とも子</t>
  </si>
  <si>
    <t>髙橋 悦子</t>
  </si>
  <si>
    <t>船岡 佳生</t>
  </si>
  <si>
    <t>三浦　千尋</t>
  </si>
  <si>
    <t>久井　直人</t>
  </si>
  <si>
    <t>湯沢　維久</t>
  </si>
  <si>
    <t>根本　香織</t>
  </si>
  <si>
    <t>杉山　美和</t>
  </si>
  <si>
    <t>太田　晃子</t>
    <rPh sb="0" eb="2">
      <t>オオタ</t>
    </rPh>
    <rPh sb="3" eb="5">
      <t>アキコ</t>
    </rPh>
    <phoneticPr fontId="3"/>
  </si>
  <si>
    <t>久保田　眞澄</t>
  </si>
  <si>
    <t>村野 君枝</t>
  </si>
  <si>
    <t>福澤　和雄</t>
    <rPh sb="0" eb="2">
      <t>フクザワ</t>
    </rPh>
    <rPh sb="3" eb="5">
      <t>カズオ</t>
    </rPh>
    <phoneticPr fontId="3"/>
  </si>
  <si>
    <t>西川　昇</t>
    <rPh sb="0" eb="2">
      <t>ニシカワ</t>
    </rPh>
    <rPh sb="3" eb="4">
      <t>ノボル</t>
    </rPh>
    <phoneticPr fontId="3"/>
  </si>
  <si>
    <t>松村和輝</t>
  </si>
  <si>
    <t>櫻岡　佑輔</t>
  </si>
  <si>
    <t>加藤　琢磨</t>
  </si>
  <si>
    <t>西島　孝子</t>
  </si>
  <si>
    <t>須藤悦子</t>
  </si>
  <si>
    <t>橋本睦子</t>
  </si>
  <si>
    <t>伊東明彦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</si>
</sst>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円&quot;;[Red]&quot;¥&quot;#,###&quot;円&quot;"/>
    <numFmt numFmtId="177" formatCode="#,##0&quot;円&quot;;[Red]\-#,###&quot;円&quot;"/>
    <numFmt numFmtId="178" formatCode="0_ "/>
    <numFmt numFmtId="179" formatCode="#,##0_ "/>
    <numFmt numFmtId="180" formatCode="#,##0_ ;[Red]\-#,##0\ "/>
    <numFmt numFmtId="181" formatCode="0_);[Red]\(0\)"/>
    <numFmt numFmtId="182" formatCode="0&quot;点&quot;"/>
    <numFmt numFmtId="183" formatCode="&quot;≪&quot;0&quot;≫&quot;"/>
    <numFmt numFmtId="184" formatCode="#,##0_);[Red]\(#,##0\)"/>
  </numFmts>
  <fonts count="62" x14ac:knownFonts="1">
    <font>
      <sz val="11"/>
      <name val="ＭＳ Ｐゴシック"/>
      <family val="3"/>
    </font>
    <font>
      <sz val="12"/>
      <name val="ＭＳ 明朝"/>
      <family val="1"/>
    </font>
    <font>
      <sz val="11"/>
      <name val="ＭＳ Ｐゴシック"/>
      <family val="3"/>
    </font>
    <font>
      <sz val="11"/>
      <color theme="1"/>
      <name val="ＭＳ Ｐゴシック"/>
      <family val="3"/>
      <scheme val="minor"/>
    </font>
    <font>
      <sz val="6"/>
      <name val="ＭＳ Ｐゴシック"/>
      <family val="3"/>
    </font>
    <font>
      <sz val="11"/>
      <color theme="1"/>
      <name val="BIZ UDゴシック"/>
      <family val="3"/>
    </font>
    <font>
      <b/>
      <sz val="18"/>
      <color theme="1"/>
      <name val="BIZ UDゴシック"/>
      <family val="3"/>
    </font>
    <font>
      <sz val="14"/>
      <color theme="1"/>
      <name val="BIZ UDゴシック"/>
      <family val="3"/>
    </font>
    <font>
      <b/>
      <sz val="12"/>
      <color theme="1"/>
      <name val="BIZ UDゴシック"/>
      <family val="3"/>
    </font>
    <font>
      <b/>
      <sz val="11"/>
      <color theme="1"/>
      <name val="BIZ UDゴシック"/>
      <family val="3"/>
    </font>
    <font>
      <sz val="12"/>
      <color theme="1"/>
      <name val="BIZ UDゴシック"/>
      <family val="3"/>
      <charset val="128"/>
    </font>
    <font>
      <b/>
      <sz val="10"/>
      <color theme="1"/>
      <name val="BIZ UDゴシック"/>
      <family val="3"/>
      <charset val="128"/>
    </font>
    <font>
      <sz val="11"/>
      <name val="BIZ UDゴシック"/>
      <family val="3"/>
      <charset val="128"/>
    </font>
    <font>
      <sz val="10"/>
      <color theme="1"/>
      <name val="BIZ UDゴシック"/>
      <family val="3"/>
      <charset val="128"/>
    </font>
    <font>
      <i/>
      <sz val="12"/>
      <color theme="1"/>
      <name val="BIZ UDゴシック"/>
      <family val="3"/>
      <charset val="128"/>
    </font>
    <font>
      <b/>
      <sz val="9"/>
      <color theme="1"/>
      <name val="BIZ UDゴシック"/>
      <family val="3"/>
      <charset val="128"/>
    </font>
    <font>
      <u/>
      <sz val="11"/>
      <color indexed="12"/>
      <name val="ＭＳ Ｐゴシック"/>
      <family val="3"/>
    </font>
    <font>
      <u/>
      <sz val="11"/>
      <color indexed="12"/>
      <name val="UD デジタル 教科書体 N-B"/>
      <family val="1"/>
    </font>
    <font>
      <sz val="8"/>
      <color theme="1"/>
      <name val="BIZ UDゴシック"/>
      <family val="3"/>
    </font>
    <font>
      <sz val="11"/>
      <name val="BIZ UDPゴシック"/>
      <family val="3"/>
    </font>
    <font>
      <b/>
      <sz val="14"/>
      <name val="BIZ UDPゴシック"/>
      <family val="3"/>
    </font>
    <font>
      <b/>
      <sz val="12"/>
      <name val="BIZ UDPゴシック"/>
      <family val="3"/>
    </font>
    <font>
      <b/>
      <sz val="11"/>
      <name val="BIZ UDPゴシック"/>
      <family val="3"/>
    </font>
    <font>
      <sz val="10"/>
      <name val="BIZ UDPゴシック"/>
      <family val="3"/>
    </font>
    <font>
      <sz val="12"/>
      <name val="BIZ UDPゴシック"/>
      <family val="3"/>
    </font>
    <font>
      <b/>
      <sz val="14"/>
      <color theme="1"/>
      <name val="BIZ UDゴシック"/>
      <family val="3"/>
    </font>
    <font>
      <sz val="14"/>
      <name val="BIZ UDPゴシック"/>
      <family val="3"/>
    </font>
    <font>
      <b/>
      <sz val="16"/>
      <name val="BIZ UDPゴシック"/>
      <family val="3"/>
    </font>
    <font>
      <sz val="11"/>
      <name val="BIZ UDP明朝 Medium"/>
      <family val="1"/>
    </font>
    <font>
      <b/>
      <sz val="16"/>
      <color theme="1"/>
      <name val="BIZ UD明朝 Medium"/>
      <family val="1"/>
    </font>
    <font>
      <sz val="12"/>
      <name val="BIZ UDP明朝 Medium"/>
      <family val="1"/>
    </font>
    <font>
      <b/>
      <sz val="16"/>
      <name val="BIZ UDP明朝 Medium"/>
      <family val="1"/>
    </font>
    <font>
      <b/>
      <sz val="12"/>
      <name val="BIZ UDP明朝 Medium"/>
      <family val="1"/>
    </font>
    <font>
      <b/>
      <sz val="14"/>
      <color theme="1"/>
      <name val="BIZ UD明朝 Medium"/>
      <family val="1"/>
    </font>
    <font>
      <b/>
      <sz val="14"/>
      <name val="BIZ UDP明朝 Medium"/>
      <family val="1"/>
    </font>
    <font>
      <sz val="20"/>
      <color rgb="FFFF0000"/>
      <name val="BIZ UDゴシック"/>
      <family val="3"/>
    </font>
    <font>
      <sz val="20"/>
      <color theme="1"/>
      <name val="BIZ UDゴシック"/>
      <family val="3"/>
    </font>
    <font>
      <i/>
      <sz val="10"/>
      <color theme="1"/>
      <name val="BIZ UDゴシック"/>
      <family val="3"/>
      <charset val="128"/>
    </font>
    <font>
      <sz val="9"/>
      <color theme="1"/>
      <name val="BIZ UDゴシック"/>
      <family val="3"/>
    </font>
    <font>
      <sz val="12"/>
      <name val="BIZ UDPゴシック"/>
      <family val="3"/>
      <charset val="128"/>
    </font>
    <font>
      <sz val="10"/>
      <name val="BIZ UDPゴシック"/>
      <family val="3"/>
      <charset val="128"/>
    </font>
    <font>
      <sz val="12"/>
      <name val="BIZ UDP明朝 Medium"/>
      <family val="1"/>
      <charset val="128"/>
    </font>
    <font>
      <b/>
      <sz val="12"/>
      <name val="BIZ UDPゴシック"/>
      <family val="3"/>
      <charset val="128"/>
    </font>
    <font>
      <b/>
      <sz val="11"/>
      <name val="BIZ UDPゴシック"/>
      <family val="3"/>
      <charset val="128"/>
    </font>
    <font>
      <sz val="11"/>
      <name val="UD デジタル 教科書体 NK-R"/>
      <family val="1"/>
      <charset val="128"/>
    </font>
    <font>
      <sz val="11"/>
      <color rgb="FFFF0000"/>
      <name val="UD デジタル 教科書体 NK-R"/>
      <family val="1"/>
      <charset val="128"/>
    </font>
    <font>
      <sz val="11"/>
      <name val="ＭＳ Ｐゴシック"/>
      <family val="3"/>
      <charset val="128"/>
    </font>
    <font>
      <sz val="9"/>
      <color indexed="81"/>
      <name val="UD デジタル 教科書体 NK-R"/>
      <family val="1"/>
      <charset val="128"/>
    </font>
    <font>
      <b/>
      <sz val="9"/>
      <color indexed="81"/>
      <name val="ＭＳ Ｐゴシック"/>
      <family val="3"/>
      <charset val="128"/>
    </font>
    <font>
      <sz val="9"/>
      <color indexed="81"/>
      <name val="ＭＳ Ｐゴシック"/>
      <family val="3"/>
      <charset val="128"/>
    </font>
    <font>
      <sz val="12"/>
      <color theme="1"/>
      <name val="BIZ UDゴシック"/>
      <family val="3"/>
    </font>
    <font>
      <sz val="11"/>
      <name val="BIZ UDゴシック"/>
      <family val="3"/>
    </font>
    <font>
      <sz val="9"/>
      <color theme="1"/>
      <name val="BIZ UDゴシック"/>
      <family val="3"/>
      <charset val="128"/>
    </font>
    <font>
      <sz val="8"/>
      <color theme="1"/>
      <name val="BIZ UDゴシック"/>
      <family val="3"/>
      <charset val="128"/>
    </font>
    <font>
      <sz val="7"/>
      <color theme="1"/>
      <name val="BIZ UDゴシック"/>
      <family val="3"/>
    </font>
    <font>
      <sz val="7"/>
      <color theme="1"/>
      <name val="BIZ UDゴシック"/>
      <family val="3"/>
      <charset val="128"/>
    </font>
    <font>
      <sz val="10"/>
      <color theme="1"/>
      <name val="BIZ UDゴシック"/>
      <family val="3"/>
    </font>
    <font>
      <sz val="12"/>
      <name val="BIZ UDゴシック"/>
      <family val="3"/>
      <charset val="128"/>
    </font>
    <font>
      <sz val="16"/>
      <color theme="1"/>
      <name val="BIZ UDゴシック"/>
      <family val="3"/>
    </font>
    <font>
      <sz val="16"/>
      <color theme="1"/>
      <name val="BIZ UDゴシック"/>
      <family val="3"/>
      <charset val="128"/>
    </font>
    <font>
      <b/>
      <sz val="15"/>
      <color theme="3"/>
      <name val="ＭＳ Ｐゴシック"/>
      <family val="2"/>
      <charset val="128"/>
      <scheme val="minor"/>
    </font>
    <font>
      <b/>
      <sz val="20"/>
      <color theme="1"/>
      <name val="BIZ UDゴシック"/>
      <family val="3"/>
      <charset val="128"/>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BE"/>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FFFF00"/>
        <bgColor indexed="64"/>
      </patternFill>
    </fill>
    <fill>
      <patternFill patternType="solid">
        <fgColor theme="4" tint="0.79998168889431442"/>
        <bgColor indexed="64"/>
      </patternFill>
    </fill>
  </fills>
  <borders count="111">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medium">
        <color indexed="64"/>
      </bottom>
      <diagonal/>
    </border>
    <border>
      <left style="double">
        <color indexed="64"/>
      </left>
      <right/>
      <top/>
      <bottom style="double">
        <color indexed="64"/>
      </bottom>
      <diagonal/>
    </border>
    <border>
      <left/>
      <right style="thin">
        <color indexed="64"/>
      </right>
      <top style="medium">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style="medium">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double">
        <color indexed="64"/>
      </right>
      <top/>
      <bottom style="double">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xf numFmtId="0" fontId="2" fillId="0" borderId="0"/>
    <xf numFmtId="0" fontId="2" fillId="0" borderId="0"/>
    <xf numFmtId="0" fontId="1" fillId="0" borderId="0">
      <alignment vertical="center"/>
    </xf>
    <xf numFmtId="0" fontId="16" fillId="0" borderId="0" applyNumberFormat="0" applyFill="0" applyBorder="0" applyAlignment="0" applyProtection="0">
      <alignment vertical="center"/>
    </xf>
    <xf numFmtId="38" fontId="2" fillId="0" borderId="0" applyFont="0" applyFill="0" applyBorder="0" applyAlignment="0" applyProtection="0">
      <alignment vertical="center"/>
    </xf>
    <xf numFmtId="9" fontId="10" fillId="0" borderId="0" applyFont="0" applyFill="0" applyBorder="0" applyAlignment="0" applyProtection="0">
      <alignment vertical="center"/>
    </xf>
  </cellStyleXfs>
  <cellXfs count="435">
    <xf numFmtId="0" fontId="0" fillId="0" borderId="0" xfId="0">
      <alignment vertical="center"/>
    </xf>
    <xf numFmtId="0" fontId="5" fillId="0" borderId="0" xfId="0" applyFont="1" applyAlignment="1">
      <alignment horizontal="center" vertical="center"/>
    </xf>
    <xf numFmtId="0" fontId="5" fillId="0" borderId="0" xfId="0" applyFont="1">
      <alignment vertical="center"/>
    </xf>
    <xf numFmtId="0" fontId="5" fillId="2" borderId="0" xfId="0" applyFont="1" applyFill="1">
      <alignment vertical="center"/>
    </xf>
    <xf numFmtId="176" fontId="5" fillId="0" borderId="0" xfId="0" applyNumberFormat="1" applyFont="1" applyAlignment="1">
      <alignment horizontal="right" vertical="center"/>
    </xf>
    <xf numFmtId="38" fontId="5" fillId="0" borderId="0" xfId="0" applyNumberFormat="1" applyFont="1">
      <alignment vertical="center"/>
    </xf>
    <xf numFmtId="0" fontId="3" fillId="0" borderId="0" xfId="0" applyFont="1" applyAlignment="1">
      <alignment horizontal="center" vertical="center"/>
    </xf>
    <xf numFmtId="0" fontId="6" fillId="2" borderId="0" xfId="0" applyFont="1" applyFill="1" applyAlignment="1">
      <alignment horizontal="center" vertical="center"/>
    </xf>
    <xf numFmtId="0" fontId="9" fillId="2" borderId="4" xfId="0" applyFont="1" applyFill="1" applyBorder="1" applyAlignment="1">
      <alignment horizontal="center" vertical="center" wrapText="1"/>
    </xf>
    <xf numFmtId="0" fontId="5" fillId="0" borderId="5"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center" vertical="center"/>
    </xf>
    <xf numFmtId="0" fontId="6" fillId="2" borderId="0" xfId="0" applyFont="1" applyFill="1" applyAlignment="1">
      <alignment horizontal="right" vertical="center"/>
    </xf>
    <xf numFmtId="0" fontId="7" fillId="2" borderId="0" xfId="0" applyFont="1" applyFill="1" applyAlignment="1">
      <alignment horizontal="center" vertical="center"/>
    </xf>
    <xf numFmtId="56" fontId="5" fillId="3" borderId="5" xfId="0" applyNumberFormat="1" applyFont="1" applyFill="1" applyBorder="1" applyAlignment="1" applyProtection="1">
      <alignment horizontal="center" vertical="center" shrinkToFit="1"/>
      <protection locked="0"/>
    </xf>
    <xf numFmtId="56" fontId="12" fillId="3" borderId="5" xfId="0" applyNumberFormat="1" applyFont="1" applyFill="1" applyBorder="1" applyAlignment="1" applyProtection="1">
      <alignment horizontal="center" vertical="center" shrinkToFit="1"/>
      <protection locked="0"/>
    </xf>
    <xf numFmtId="56" fontId="5" fillId="0" borderId="0" xfId="0" applyNumberFormat="1" applyFont="1" applyAlignment="1">
      <alignment horizontal="center" vertical="center" wrapText="1"/>
    </xf>
    <xf numFmtId="0" fontId="9" fillId="0" borderId="0" xfId="0" applyFont="1" applyAlignment="1">
      <alignment horizontal="center" vertical="center"/>
    </xf>
    <xf numFmtId="0" fontId="6" fillId="2" borderId="0" xfId="0" applyFont="1" applyFill="1">
      <alignment vertical="center"/>
    </xf>
    <xf numFmtId="56" fontId="5" fillId="3" borderId="8" xfId="0" applyNumberFormat="1" applyFont="1" applyFill="1" applyBorder="1" applyAlignment="1" applyProtection="1">
      <alignment horizontal="center" vertical="center" shrinkToFit="1"/>
      <protection locked="0"/>
    </xf>
    <xf numFmtId="56" fontId="12" fillId="3" borderId="8" xfId="0" applyNumberFormat="1" applyFont="1" applyFill="1" applyBorder="1" applyAlignment="1" applyProtection="1">
      <alignment horizontal="center" vertical="center" shrinkToFit="1"/>
      <protection locked="0"/>
    </xf>
    <xf numFmtId="0" fontId="9" fillId="2" borderId="12" xfId="0" applyFont="1" applyFill="1" applyBorder="1" applyAlignment="1">
      <alignment horizontal="center" vertical="center" wrapText="1"/>
    </xf>
    <xf numFmtId="0" fontId="5" fillId="3" borderId="8" xfId="0" applyFont="1" applyFill="1" applyBorder="1" applyAlignment="1" applyProtection="1">
      <alignment horizontal="center" vertical="center" wrapText="1" shrinkToFit="1"/>
      <protection locked="0"/>
    </xf>
    <xf numFmtId="0" fontId="5" fillId="3" borderId="5" xfId="0" applyFont="1" applyFill="1" applyBorder="1" applyAlignment="1" applyProtection="1">
      <alignment horizontal="center" vertical="center" wrapText="1"/>
      <protection locked="0"/>
    </xf>
    <xf numFmtId="0" fontId="12" fillId="3" borderId="8" xfId="0" applyFont="1" applyFill="1" applyBorder="1" applyAlignment="1" applyProtection="1">
      <alignment horizontal="center" vertical="center" wrapText="1" shrinkToFit="1"/>
      <protection locked="0"/>
    </xf>
    <xf numFmtId="0" fontId="5" fillId="0" borderId="13" xfId="0" applyFont="1" applyBorder="1" applyAlignment="1">
      <alignment vertical="center" wrapText="1"/>
    </xf>
    <xf numFmtId="0" fontId="7"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5" fillId="3" borderId="5" xfId="0" applyFont="1" applyFill="1" applyBorder="1" applyAlignment="1" applyProtection="1">
      <alignment horizontal="right" vertical="center" shrinkToFit="1"/>
      <protection locked="0"/>
    </xf>
    <xf numFmtId="0" fontId="12" fillId="3" borderId="5" xfId="0" applyFont="1" applyFill="1" applyBorder="1" applyAlignment="1" applyProtection="1">
      <alignment horizontal="right" vertical="center" shrinkToFit="1"/>
      <protection locked="0"/>
    </xf>
    <xf numFmtId="0" fontId="5" fillId="3" borderId="5" xfId="0" applyFont="1" applyFill="1" applyBorder="1" applyAlignment="1" applyProtection="1">
      <alignment horizontal="right" vertical="center" wrapText="1"/>
      <protection locked="0"/>
    </xf>
    <xf numFmtId="0" fontId="12" fillId="3" borderId="5" xfId="0" applyFont="1" applyFill="1" applyBorder="1" applyAlignment="1" applyProtection="1">
      <alignment horizontal="right" vertical="center" wrapText="1"/>
      <protection locked="0"/>
    </xf>
    <xf numFmtId="0" fontId="5" fillId="3" borderId="18" xfId="0" applyFont="1" applyFill="1" applyBorder="1" applyAlignment="1" applyProtection="1">
      <alignment horizontal="right" vertical="center" shrinkToFit="1"/>
      <protection locked="0"/>
    </xf>
    <xf numFmtId="0" fontId="5" fillId="0" borderId="0" xfId="0" applyFont="1" applyAlignment="1">
      <alignment horizontal="left" vertical="center" wrapText="1"/>
    </xf>
    <xf numFmtId="0" fontId="13" fillId="2" borderId="0" xfId="0" applyFont="1" applyFill="1" applyAlignment="1">
      <alignment horizontal="right" vertical="center" shrinkToFit="1"/>
    </xf>
    <xf numFmtId="0" fontId="10" fillId="2" borderId="0" xfId="0" applyFont="1" applyFill="1" applyAlignment="1">
      <alignment vertical="center" shrinkToFit="1"/>
    </xf>
    <xf numFmtId="176" fontId="5" fillId="2" borderId="0" xfId="0" applyNumberFormat="1" applyFont="1" applyFill="1" applyAlignment="1">
      <alignment horizontal="right" vertical="center" shrinkToFit="1"/>
    </xf>
    <xf numFmtId="0" fontId="5" fillId="2" borderId="0" xfId="0" applyFont="1" applyFill="1" applyAlignment="1">
      <alignment horizontal="right" vertical="center" shrinkToFit="1"/>
    </xf>
    <xf numFmtId="0" fontId="10" fillId="0" borderId="0" xfId="0" applyFont="1" applyAlignment="1">
      <alignment horizontal="center"/>
    </xf>
    <xf numFmtId="0" fontId="7" fillId="2" borderId="21" xfId="0" applyFont="1" applyFill="1" applyBorder="1" applyAlignment="1">
      <alignment horizontal="center" vertical="center"/>
    </xf>
    <xf numFmtId="177" fontId="9" fillId="2" borderId="22" xfId="0" applyNumberFormat="1" applyFont="1" applyFill="1" applyBorder="1" applyAlignment="1">
      <alignment horizontal="center" vertical="center"/>
    </xf>
    <xf numFmtId="0" fontId="9" fillId="2" borderId="4" xfId="0" applyFont="1" applyFill="1" applyBorder="1" applyAlignment="1">
      <alignment horizontal="center" vertical="center"/>
    </xf>
    <xf numFmtId="0" fontId="5" fillId="3" borderId="5" xfId="0" applyFont="1" applyFill="1" applyBorder="1" applyAlignment="1" applyProtection="1">
      <alignment horizontal="center" vertical="center" shrinkToFit="1"/>
      <protection locked="0"/>
    </xf>
    <xf numFmtId="49" fontId="10" fillId="3" borderId="5" xfId="0" applyNumberFormat="1" applyFont="1" applyFill="1" applyBorder="1" applyAlignment="1" applyProtection="1">
      <alignment horizontal="center" vertical="center"/>
      <protection locked="0"/>
    </xf>
    <xf numFmtId="0" fontId="5" fillId="3" borderId="18" xfId="0" applyFont="1" applyFill="1" applyBorder="1" applyAlignment="1" applyProtection="1">
      <alignment horizontal="center" vertical="center" shrinkToFit="1"/>
      <protection locked="0"/>
    </xf>
    <xf numFmtId="0" fontId="10" fillId="3" borderId="5" xfId="0" applyFont="1" applyFill="1" applyBorder="1" applyAlignment="1" applyProtection="1">
      <alignment horizontal="center" vertical="center" shrinkToFit="1"/>
      <protection locked="0"/>
    </xf>
    <xf numFmtId="0" fontId="5" fillId="0" borderId="0" xfId="0" applyFont="1" applyAlignment="1">
      <alignment horizontal="left" vertical="center"/>
    </xf>
    <xf numFmtId="0" fontId="10" fillId="2" borderId="0" xfId="0" applyFont="1" applyFill="1" applyAlignment="1">
      <alignment horizontal="right" vertical="center" shrinkToFit="1"/>
    </xf>
    <xf numFmtId="0" fontId="7" fillId="2" borderId="0" xfId="0" applyFont="1" applyFill="1">
      <alignment vertical="center"/>
    </xf>
    <xf numFmtId="0" fontId="9" fillId="2" borderId="0" xfId="0" applyFont="1" applyFill="1" applyAlignment="1">
      <alignment horizontal="center" vertical="center"/>
    </xf>
    <xf numFmtId="0" fontId="5" fillId="3" borderId="8" xfId="0" applyFont="1" applyFill="1" applyBorder="1" applyAlignment="1" applyProtection="1">
      <alignment horizontal="left" vertical="center" wrapText="1" shrinkToFit="1"/>
      <protection locked="0"/>
    </xf>
    <xf numFmtId="0" fontId="5" fillId="3" borderId="8" xfId="0" applyFont="1" applyFill="1" applyBorder="1" applyAlignment="1" applyProtection="1">
      <alignment vertical="center" wrapText="1" shrinkToFit="1"/>
      <protection locked="0"/>
    </xf>
    <xf numFmtId="0" fontId="10" fillId="3" borderId="8" xfId="0" applyFont="1" applyFill="1" applyBorder="1" applyAlignment="1" applyProtection="1">
      <alignment vertical="center" wrapText="1" shrinkToFit="1"/>
      <protection locked="0"/>
    </xf>
    <xf numFmtId="177" fontId="9" fillId="2" borderId="0" xfId="0" applyNumberFormat="1" applyFont="1" applyFill="1" applyAlignment="1">
      <alignment horizontal="center" vertical="center"/>
    </xf>
    <xf numFmtId="0" fontId="9" fillId="2" borderId="12" xfId="0" applyFont="1" applyFill="1" applyBorder="1" applyAlignment="1">
      <alignment horizontal="center" vertical="center"/>
    </xf>
    <xf numFmtId="177" fontId="10" fillId="3" borderId="8" xfId="0" applyNumberFormat="1" applyFont="1" applyFill="1" applyBorder="1" applyAlignment="1" applyProtection="1">
      <alignment horizontal="right" vertical="center" shrinkToFit="1"/>
      <protection locked="0"/>
    </xf>
    <xf numFmtId="176" fontId="10" fillId="3" borderId="8" xfId="0" applyNumberFormat="1" applyFont="1" applyFill="1" applyBorder="1" applyAlignment="1" applyProtection="1">
      <alignment horizontal="right" vertical="center" shrinkToFit="1"/>
      <protection locked="0"/>
    </xf>
    <xf numFmtId="177" fontId="12" fillId="2" borderId="0" xfId="0" applyNumberFormat="1" applyFont="1" applyFill="1">
      <alignment vertical="center"/>
    </xf>
    <xf numFmtId="0" fontId="14" fillId="2" borderId="0" xfId="0" applyFont="1" applyFill="1" applyAlignment="1">
      <alignment horizontal="right" vertical="center" shrinkToFit="1"/>
    </xf>
    <xf numFmtId="176" fontId="10" fillId="2" borderId="0" xfId="0" applyNumberFormat="1" applyFont="1" applyFill="1" applyAlignment="1">
      <alignment horizontal="right" vertical="center" shrinkToFit="1"/>
    </xf>
    <xf numFmtId="0" fontId="15" fillId="2" borderId="0" xfId="0" applyFont="1" applyFill="1" applyAlignment="1">
      <alignment horizontal="center" vertical="center" wrapText="1"/>
    </xf>
    <xf numFmtId="177" fontId="10" fillId="2" borderId="0" xfId="0" applyNumberFormat="1" applyFont="1" applyFill="1">
      <alignment vertical="center"/>
    </xf>
    <xf numFmtId="0" fontId="10" fillId="2" borderId="0" xfId="0" applyFont="1" applyFill="1" applyAlignment="1">
      <alignment horizontal="center" vertical="center"/>
    </xf>
    <xf numFmtId="176" fontId="10" fillId="2" borderId="0" xfId="0" applyNumberFormat="1" applyFont="1" applyFill="1">
      <alignment vertical="center"/>
    </xf>
    <xf numFmtId="0" fontId="10" fillId="2" borderId="0" xfId="0" applyFont="1" applyFill="1">
      <alignment vertical="center"/>
    </xf>
    <xf numFmtId="0" fontId="5" fillId="0" borderId="23" xfId="0" applyFont="1" applyBorder="1" applyAlignment="1">
      <alignment horizontal="center" vertical="center"/>
    </xf>
    <xf numFmtId="0" fontId="9" fillId="2" borderId="24" xfId="0" applyFont="1" applyFill="1" applyBorder="1" applyAlignment="1">
      <alignment horizontal="center" vertical="center"/>
    </xf>
    <xf numFmtId="0" fontId="10" fillId="3" borderId="25" xfId="0" applyFont="1" applyFill="1" applyBorder="1" applyProtection="1">
      <alignment vertical="center"/>
      <protection locked="0"/>
    </xf>
    <xf numFmtId="0" fontId="10" fillId="3" borderId="25" xfId="0" applyFont="1" applyFill="1" applyBorder="1" applyAlignment="1" applyProtection="1">
      <alignment vertical="center" shrinkToFit="1"/>
      <protection locked="0"/>
    </xf>
    <xf numFmtId="0" fontId="10" fillId="3" borderId="25" xfId="4" applyFont="1" applyFill="1" applyBorder="1" applyAlignment="1" applyProtection="1">
      <alignment horizontal="left" vertical="center" shrinkToFit="1"/>
      <protection locked="0"/>
    </xf>
    <xf numFmtId="0" fontId="10" fillId="3" borderId="26" xfId="0" applyFont="1" applyFill="1" applyBorder="1" applyAlignment="1" applyProtection="1">
      <alignment vertical="center" shrinkToFit="1"/>
      <protection locked="0"/>
    </xf>
    <xf numFmtId="0" fontId="5" fillId="3" borderId="25" xfId="0" applyFont="1" applyFill="1" applyBorder="1" applyAlignment="1" applyProtection="1">
      <alignment horizontal="left" vertical="center" shrinkToFit="1"/>
      <protection locked="0"/>
    </xf>
    <xf numFmtId="49" fontId="10" fillId="3" borderId="25" xfId="0" applyNumberFormat="1" applyFont="1" applyFill="1" applyBorder="1" applyAlignment="1" applyProtection="1">
      <alignment vertical="center" shrinkToFit="1"/>
      <protection locked="0"/>
    </xf>
    <xf numFmtId="178" fontId="10" fillId="0" borderId="0" xfId="0" applyNumberFormat="1" applyFont="1" applyAlignment="1">
      <alignment horizontal="center" vertical="center"/>
    </xf>
    <xf numFmtId="179" fontId="10" fillId="0" borderId="0" xfId="0" applyNumberFormat="1" applyFont="1" applyAlignment="1">
      <alignment horizontal="center" vertical="center" shrinkToFit="1"/>
    </xf>
    <xf numFmtId="0" fontId="10" fillId="0" borderId="0" xfId="0" applyFont="1">
      <alignment vertical="center"/>
    </xf>
    <xf numFmtId="0" fontId="17" fillId="4" borderId="0" xfId="7" applyFont="1" applyFill="1">
      <alignment vertical="center"/>
    </xf>
    <xf numFmtId="0" fontId="0" fillId="3" borderId="18" xfId="0" applyFill="1" applyBorder="1" applyProtection="1">
      <alignment vertical="center"/>
      <protection locked="0"/>
    </xf>
    <xf numFmtId="49" fontId="0" fillId="3" borderId="5" xfId="0" applyNumberFormat="1" applyFill="1" applyBorder="1" applyProtection="1">
      <alignment vertical="center"/>
      <protection locked="0"/>
    </xf>
    <xf numFmtId="0" fontId="10" fillId="3" borderId="18" xfId="0" applyFont="1" applyFill="1" applyBorder="1" applyAlignment="1" applyProtection="1">
      <alignment vertical="center" shrinkToFit="1"/>
      <protection locked="0"/>
    </xf>
    <xf numFmtId="0" fontId="10" fillId="3" borderId="18" xfId="4" applyFont="1" applyFill="1" applyBorder="1" applyAlignment="1" applyProtection="1">
      <alignment horizontal="left" vertical="center" shrinkToFit="1"/>
      <protection locked="0"/>
    </xf>
    <xf numFmtId="0" fontId="10" fillId="3" borderId="27" xfId="0" applyFont="1" applyFill="1" applyBorder="1" applyAlignment="1" applyProtection="1">
      <alignment vertical="center" shrinkToFit="1"/>
      <protection locked="0"/>
    </xf>
    <xf numFmtId="0" fontId="5" fillId="3" borderId="18" xfId="0" applyFont="1" applyFill="1" applyBorder="1" applyAlignment="1" applyProtection="1">
      <alignment horizontal="left" vertical="center" shrinkToFit="1"/>
      <protection locked="0"/>
    </xf>
    <xf numFmtId="49" fontId="10" fillId="3" borderId="18" xfId="0" applyNumberFormat="1" applyFont="1" applyFill="1" applyBorder="1" applyAlignment="1" applyProtection="1">
      <alignment vertical="center" shrinkToFit="1"/>
      <protection locked="0"/>
    </xf>
    <xf numFmtId="49" fontId="10" fillId="3" borderId="5" xfId="0" applyNumberFormat="1" applyFont="1" applyFill="1" applyBorder="1" applyProtection="1">
      <alignment vertical="center"/>
      <protection locked="0"/>
    </xf>
    <xf numFmtId="49" fontId="10" fillId="3" borderId="5" xfId="0" applyNumberFormat="1" applyFont="1" applyFill="1" applyBorder="1" applyAlignment="1" applyProtection="1">
      <alignment vertical="center" shrinkToFit="1"/>
      <protection locked="0"/>
    </xf>
    <xf numFmtId="176" fontId="10" fillId="0" borderId="0" xfId="0" applyNumberFormat="1" applyFont="1" applyAlignment="1">
      <alignment horizontal="right" vertical="center"/>
    </xf>
    <xf numFmtId="0" fontId="9" fillId="2" borderId="5" xfId="0" applyFont="1" applyFill="1" applyBorder="1" applyAlignment="1">
      <alignment horizontal="center" vertical="center"/>
    </xf>
    <xf numFmtId="0" fontId="10" fillId="3" borderId="5" xfId="0" applyFont="1" applyFill="1" applyBorder="1" applyProtection="1">
      <alignment vertical="center"/>
      <protection locked="0"/>
    </xf>
    <xf numFmtId="180" fontId="10" fillId="0" borderId="0" xfId="0" applyNumberFormat="1" applyFont="1" applyAlignment="1">
      <alignment horizontal="center" vertical="center" shrinkToFit="1"/>
    </xf>
    <xf numFmtId="181" fontId="10" fillId="0" borderId="0" xfId="0" applyNumberFormat="1" applyFont="1" applyAlignment="1">
      <alignment horizontal="center" vertical="center" wrapText="1"/>
    </xf>
    <xf numFmtId="38" fontId="10" fillId="0" borderId="0" xfId="0" applyNumberFormat="1" applyFont="1">
      <alignment vertical="center"/>
    </xf>
    <xf numFmtId="38" fontId="5" fillId="0" borderId="0" xfId="0" applyNumberFormat="1" applyFont="1" applyAlignment="1">
      <alignment horizontal="center" vertical="center"/>
    </xf>
    <xf numFmtId="0" fontId="9" fillId="2" borderId="5" xfId="0" applyFont="1" applyFill="1" applyBorder="1" applyAlignment="1">
      <alignment horizontal="center" vertical="center" wrapText="1"/>
    </xf>
    <xf numFmtId="180" fontId="18" fillId="3" borderId="5" xfId="0" applyNumberFormat="1" applyFont="1" applyFill="1" applyBorder="1" applyAlignment="1" applyProtection="1">
      <alignment vertical="center" wrapText="1" shrinkToFit="1"/>
      <protection locked="0"/>
    </xf>
    <xf numFmtId="177" fontId="10" fillId="3" borderId="5" xfId="0" applyNumberFormat="1" applyFont="1" applyFill="1" applyBorder="1" applyProtection="1">
      <alignment vertical="center"/>
      <protection locked="0"/>
    </xf>
    <xf numFmtId="180" fontId="10" fillId="3" borderId="5" xfId="0" applyNumberFormat="1" applyFont="1" applyFill="1" applyBorder="1" applyProtection="1">
      <alignment vertical="center"/>
      <protection locked="0"/>
    </xf>
    <xf numFmtId="180" fontId="10" fillId="3" borderId="0" xfId="0" applyNumberFormat="1" applyFont="1" applyFill="1" applyProtection="1">
      <alignment vertical="center"/>
      <protection locked="0"/>
    </xf>
    <xf numFmtId="0" fontId="12" fillId="0" borderId="0" xfId="4" applyFont="1" applyAlignment="1">
      <alignment vertical="center"/>
    </xf>
    <xf numFmtId="176" fontId="10" fillId="0" borderId="0" xfId="0" applyNumberFormat="1" applyFont="1" applyAlignment="1">
      <alignment horizontal="right" vertical="center" wrapText="1"/>
    </xf>
    <xf numFmtId="38" fontId="10" fillId="0" borderId="0" xfId="0" applyNumberFormat="1" applyFont="1" applyAlignment="1">
      <alignment horizontal="center" vertical="center" wrapText="1"/>
    </xf>
    <xf numFmtId="49" fontId="10" fillId="0" borderId="0" xfId="0" applyNumberFormat="1" applyFont="1">
      <alignment vertical="center"/>
    </xf>
    <xf numFmtId="0" fontId="19" fillId="0" borderId="0" xfId="0" applyFont="1">
      <alignment vertical="center"/>
    </xf>
    <xf numFmtId="0" fontId="20" fillId="0" borderId="0" xfId="0" applyFont="1" applyAlignment="1">
      <alignment horizontal="center" vertical="center"/>
    </xf>
    <xf numFmtId="0" fontId="22" fillId="0" borderId="0" xfId="0" applyFont="1">
      <alignment vertical="center"/>
    </xf>
    <xf numFmtId="0" fontId="21" fillId="0" borderId="0" xfId="0" applyFont="1" applyAlignment="1">
      <alignment horizontal="right" vertical="center"/>
    </xf>
    <xf numFmtId="0" fontId="20" fillId="0" borderId="0" xfId="0" applyFont="1">
      <alignment vertical="center"/>
    </xf>
    <xf numFmtId="0" fontId="25" fillId="2" borderId="0" xfId="0" applyFont="1" applyFill="1" applyAlignment="1">
      <alignment horizontal="right" vertical="center"/>
    </xf>
    <xf numFmtId="0" fontId="26" fillId="0" borderId="4" xfId="0" applyFont="1" applyBorder="1">
      <alignment vertical="center"/>
    </xf>
    <xf numFmtId="0" fontId="27" fillId="0" borderId="56" xfId="0" applyFont="1" applyBorder="1" applyAlignment="1">
      <alignment horizontal="center" vertical="center"/>
    </xf>
    <xf numFmtId="0" fontId="26" fillId="0" borderId="57" xfId="0" applyFont="1" applyBorder="1" applyAlignment="1">
      <alignment horizontal="center" vertical="center" wrapText="1"/>
    </xf>
    <xf numFmtId="0" fontId="22" fillId="0" borderId="60" xfId="0" applyFont="1" applyBorder="1">
      <alignment vertical="center"/>
    </xf>
    <xf numFmtId="0" fontId="19" fillId="0" borderId="0" xfId="4" applyFont="1" applyAlignment="1">
      <alignment vertical="center"/>
    </xf>
    <xf numFmtId="0" fontId="19" fillId="0" borderId="0" xfId="0" applyFont="1" applyProtection="1">
      <alignment vertical="center"/>
      <protection locked="0"/>
    </xf>
    <xf numFmtId="0" fontId="23" fillId="0" borderId="0" xfId="0" applyFont="1">
      <alignment vertical="center"/>
    </xf>
    <xf numFmtId="0" fontId="26" fillId="0" borderId="68" xfId="0" applyFont="1" applyBorder="1" applyAlignment="1">
      <alignment horizontal="center" vertical="center"/>
    </xf>
    <xf numFmtId="0" fontId="21" fillId="0" borderId="0" xfId="0" applyFont="1">
      <alignment vertical="center"/>
    </xf>
    <xf numFmtId="0" fontId="24" fillId="0" borderId="74" xfId="0" applyFont="1" applyBorder="1" applyAlignment="1">
      <alignment horizontal="center" vertical="center" shrinkToFit="1"/>
    </xf>
    <xf numFmtId="182" fontId="19" fillId="0" borderId="68" xfId="0" applyNumberFormat="1" applyFont="1" applyBorder="1" applyAlignment="1">
      <alignment horizontal="center" vertical="center" wrapText="1"/>
    </xf>
    <xf numFmtId="0" fontId="24" fillId="0" borderId="81" xfId="0" applyFont="1" applyBorder="1" applyAlignment="1">
      <alignment horizontal="center" vertical="center" shrinkToFit="1"/>
    </xf>
    <xf numFmtId="182" fontId="19" fillId="0" borderId="80" xfId="0" applyNumberFormat="1" applyFont="1" applyBorder="1" applyAlignment="1">
      <alignment horizontal="center" vertical="center" wrapText="1"/>
    </xf>
    <xf numFmtId="183" fontId="20" fillId="0" borderId="0" xfId="0" applyNumberFormat="1" applyFont="1" applyAlignment="1">
      <alignment horizontal="right" vertical="center"/>
    </xf>
    <xf numFmtId="0" fontId="21" fillId="7" borderId="0" xfId="0" applyFont="1" applyFill="1" applyAlignment="1">
      <alignment horizontal="left" vertical="center"/>
    </xf>
    <xf numFmtId="0" fontId="19" fillId="0" borderId="0" xfId="0" applyFont="1" applyAlignment="1">
      <alignment horizontal="center" vertical="center" wrapText="1"/>
    </xf>
    <xf numFmtId="0" fontId="26" fillId="0" borderId="0" xfId="0" applyFont="1" applyAlignment="1">
      <alignment vertical="center" wrapText="1"/>
    </xf>
    <xf numFmtId="0" fontId="24" fillId="0" borderId="0" xfId="0" applyFont="1" applyAlignment="1">
      <alignment horizontal="left" vertical="top" wrapText="1"/>
    </xf>
    <xf numFmtId="0" fontId="24" fillId="0" borderId="0" xfId="0" applyFont="1" applyAlignment="1">
      <alignment horizontal="left" vertical="center" wrapText="1"/>
    </xf>
    <xf numFmtId="0" fontId="24" fillId="0" borderId="0" xfId="0" applyFont="1" applyAlignment="1">
      <alignment horizontal="center" vertical="center" shrinkToFit="1"/>
    </xf>
    <xf numFmtId="0" fontId="24" fillId="0" borderId="0" xfId="0" applyFont="1">
      <alignment vertical="center"/>
    </xf>
    <xf numFmtId="0" fontId="26" fillId="0" borderId="0" xfId="0" applyFont="1">
      <alignment vertical="center"/>
    </xf>
    <xf numFmtId="0" fontId="24" fillId="0" borderId="68" xfId="0" applyFont="1" applyBorder="1" applyAlignment="1">
      <alignment horizontal="center" vertical="center" wrapText="1"/>
    </xf>
    <xf numFmtId="0" fontId="24" fillId="0" borderId="80" xfId="0" applyFont="1" applyBorder="1" applyAlignment="1">
      <alignment horizontal="center" vertical="center" wrapText="1"/>
    </xf>
    <xf numFmtId="0" fontId="28" fillId="0" borderId="0" xfId="5" applyFont="1"/>
    <xf numFmtId="0" fontId="29" fillId="2" borderId="0" xfId="0" applyFont="1" applyFill="1" applyAlignment="1">
      <alignment horizontal="right" vertical="top"/>
    </xf>
    <xf numFmtId="0" fontId="28" fillId="0" borderId="54" xfId="5" applyFont="1" applyBorder="1" applyAlignment="1">
      <alignment horizontal="center" vertical="center" shrinkToFit="1"/>
    </xf>
    <xf numFmtId="0" fontId="28" fillId="0" borderId="53" xfId="5" applyFont="1" applyBorder="1" applyAlignment="1">
      <alignment horizontal="center" vertical="center" shrinkToFit="1"/>
    </xf>
    <xf numFmtId="0" fontId="28" fillId="0" borderId="0" xfId="5" applyFont="1" applyAlignment="1">
      <alignment vertical="top" wrapText="1"/>
    </xf>
    <xf numFmtId="0" fontId="32" fillId="0" borderId="0" xfId="5" applyFont="1" applyAlignment="1">
      <alignment horizontal="right" vertical="top" wrapText="1"/>
    </xf>
    <xf numFmtId="0" fontId="28" fillId="8" borderId="0" xfId="5" applyFont="1" applyFill="1"/>
    <xf numFmtId="0" fontId="33" fillId="2" borderId="0" xfId="0" applyFont="1" applyFill="1" applyAlignment="1">
      <alignment horizontal="right" vertical="top"/>
    </xf>
    <xf numFmtId="0" fontId="28" fillId="0" borderId="54" xfId="3" applyFont="1" applyBorder="1" applyAlignment="1">
      <alignment horizontal="center"/>
    </xf>
    <xf numFmtId="0" fontId="28" fillId="0" borderId="53" xfId="5" applyFont="1" applyBorder="1" applyAlignment="1">
      <alignment horizontal="center" vertical="center" wrapText="1"/>
    </xf>
    <xf numFmtId="49" fontId="19" fillId="0" borderId="0" xfId="0" applyNumberFormat="1" applyFont="1">
      <alignment vertical="center"/>
    </xf>
    <xf numFmtId="0" fontId="19" fillId="0" borderId="0" xfId="0" applyFont="1" applyAlignment="1">
      <alignment vertical="center" wrapText="1"/>
    </xf>
    <xf numFmtId="0" fontId="19" fillId="2" borderId="0" xfId="0" applyFont="1" applyFill="1">
      <alignment vertical="center"/>
    </xf>
    <xf numFmtId="56" fontId="5" fillId="3" borderId="5" xfId="0" applyNumberFormat="1" applyFont="1" applyFill="1" applyBorder="1" applyAlignment="1" applyProtection="1">
      <alignment horizontal="center" vertical="center" wrapText="1"/>
      <protection locked="0"/>
    </xf>
    <xf numFmtId="56" fontId="5" fillId="3" borderId="8" xfId="0" applyNumberFormat="1" applyFont="1" applyFill="1" applyBorder="1" applyAlignment="1" applyProtection="1">
      <alignment horizontal="center" vertical="center" wrapText="1"/>
      <protection locked="0"/>
    </xf>
    <xf numFmtId="0" fontId="5" fillId="3" borderId="8" xfId="0" applyFont="1" applyFill="1" applyBorder="1" applyAlignment="1" applyProtection="1">
      <alignment vertical="center" wrapText="1"/>
      <protection locked="0"/>
    </xf>
    <xf numFmtId="0" fontId="5" fillId="3" borderId="8" xfId="0" applyFont="1" applyFill="1" applyBorder="1" applyAlignment="1" applyProtection="1">
      <alignment horizontal="left" vertical="center" wrapText="1"/>
      <protection locked="0"/>
    </xf>
    <xf numFmtId="0" fontId="35" fillId="8" borderId="0" xfId="0" applyFont="1" applyFill="1" applyAlignment="1">
      <alignment horizontal="center" vertical="center"/>
    </xf>
    <xf numFmtId="49" fontId="12" fillId="3" borderId="18" xfId="0" applyNumberFormat="1" applyFont="1" applyFill="1" applyBorder="1" applyAlignment="1" applyProtection="1">
      <alignment vertical="center" shrinkToFit="1"/>
      <protection locked="0"/>
    </xf>
    <xf numFmtId="0" fontId="17" fillId="9" borderId="0" xfId="7" applyFont="1" applyFill="1">
      <alignment vertical="center"/>
    </xf>
    <xf numFmtId="0" fontId="28" fillId="0" borderId="54" xfId="5" applyFont="1" applyBorder="1" applyAlignment="1">
      <alignment horizontal="center" vertical="center"/>
    </xf>
    <xf numFmtId="184" fontId="5" fillId="0" borderId="0" xfId="0" applyNumberFormat="1" applyFont="1">
      <alignment vertical="center"/>
    </xf>
    <xf numFmtId="184" fontId="10" fillId="0" borderId="0" xfId="0" applyNumberFormat="1" applyFont="1" applyAlignment="1">
      <alignment horizontal="center" vertical="center" wrapText="1"/>
    </xf>
    <xf numFmtId="184" fontId="10" fillId="0" borderId="0" xfId="0" applyNumberFormat="1" applyFont="1" applyAlignment="1">
      <alignment horizontal="right" vertical="center" wrapText="1"/>
    </xf>
    <xf numFmtId="184" fontId="10" fillId="0" borderId="0" xfId="0" applyNumberFormat="1" applyFont="1">
      <alignment vertical="center"/>
    </xf>
    <xf numFmtId="184" fontId="10" fillId="0" borderId="0" xfId="0" applyNumberFormat="1" applyFont="1" applyAlignment="1">
      <alignment horizontal="right" vertical="center"/>
    </xf>
    <xf numFmtId="0" fontId="10" fillId="2" borderId="0" xfId="0" applyFont="1" applyFill="1" applyAlignment="1">
      <alignment horizontal="center" vertical="center" shrinkToFit="1"/>
    </xf>
    <xf numFmtId="0" fontId="5" fillId="2" borderId="0" xfId="0" applyFont="1" applyFill="1" applyAlignment="1">
      <alignment horizontal="center" vertical="center"/>
    </xf>
    <xf numFmtId="0" fontId="5" fillId="0" borderId="27" xfId="0" applyFont="1" applyBorder="1">
      <alignment vertical="center"/>
    </xf>
    <xf numFmtId="176" fontId="10" fillId="2" borderId="27" xfId="0" applyNumberFormat="1" applyFont="1" applyFill="1" applyBorder="1" applyAlignment="1">
      <alignment horizontal="right" vertical="center" shrinkToFit="1"/>
    </xf>
    <xf numFmtId="0" fontId="10" fillId="2" borderId="27" xfId="0" applyFont="1" applyFill="1" applyBorder="1" applyAlignment="1">
      <alignment horizontal="right" vertical="center" shrinkToFit="1"/>
    </xf>
    <xf numFmtId="0" fontId="5" fillId="2" borderId="27" xfId="0" applyFont="1" applyFill="1" applyBorder="1">
      <alignment vertical="center"/>
    </xf>
    <xf numFmtId="0" fontId="10" fillId="2" borderId="27" xfId="0" applyFont="1" applyFill="1" applyBorder="1" applyAlignment="1">
      <alignment vertical="center" shrinkToFit="1"/>
    </xf>
    <xf numFmtId="0" fontId="10" fillId="0" borderId="27" xfId="0" applyFont="1" applyBorder="1" applyAlignment="1">
      <alignment horizontal="center"/>
    </xf>
    <xf numFmtId="0" fontId="5" fillId="0" borderId="53" xfId="0" applyFont="1" applyBorder="1" applyAlignment="1">
      <alignment horizontal="center" vertical="center" wrapText="1"/>
    </xf>
    <xf numFmtId="177" fontId="10" fillId="0" borderId="5" xfId="0" applyNumberFormat="1" applyFont="1" applyBorder="1" applyAlignment="1">
      <alignment horizontal="right" vertical="center" shrinkToFit="1"/>
    </xf>
    <xf numFmtId="177" fontId="5" fillId="0" borderId="0" xfId="0" applyNumberFormat="1" applyFont="1">
      <alignment vertical="center"/>
    </xf>
    <xf numFmtId="177" fontId="50" fillId="0" borderId="53" xfId="0" applyNumberFormat="1" applyFont="1" applyBorder="1" applyAlignment="1" applyProtection="1">
      <alignment horizontal="right" vertical="center" shrinkToFit="1"/>
      <protection locked="0"/>
    </xf>
    <xf numFmtId="177" fontId="50" fillId="0" borderId="5" xfId="0" applyNumberFormat="1" applyFont="1" applyBorder="1" applyAlignment="1" applyProtection="1">
      <alignment horizontal="right" vertical="center" shrinkToFit="1"/>
      <protection locked="0"/>
    </xf>
    <xf numFmtId="177" fontId="10" fillId="0" borderId="53" xfId="0" applyNumberFormat="1" applyFont="1" applyBorder="1" applyAlignment="1">
      <alignment horizontal="right" vertical="center" shrinkToFit="1"/>
    </xf>
    <xf numFmtId="0" fontId="5" fillId="0" borderId="5" xfId="0" applyFont="1" applyBorder="1" applyAlignment="1">
      <alignment horizontal="center" vertical="center" wrapText="1"/>
    </xf>
    <xf numFmtId="0" fontId="36" fillId="0" borderId="5" xfId="0" applyFont="1" applyBorder="1" applyAlignment="1">
      <alignment horizontal="center" vertical="center"/>
    </xf>
    <xf numFmtId="0" fontId="5" fillId="0" borderId="97" xfId="0" applyFont="1" applyBorder="1" applyAlignment="1">
      <alignment horizontal="center" vertical="center" wrapText="1"/>
    </xf>
    <xf numFmtId="177" fontId="10" fillId="0" borderId="97" xfId="0" applyNumberFormat="1" applyFont="1" applyBorder="1" applyAlignment="1">
      <alignment horizontal="right" vertical="center" shrinkToFit="1"/>
    </xf>
    <xf numFmtId="177" fontId="10" fillId="0" borderId="61" xfId="0" applyNumberFormat="1" applyFont="1" applyBorder="1" applyAlignment="1">
      <alignment horizontal="right" vertical="center" shrinkToFit="1"/>
    </xf>
    <xf numFmtId="0" fontId="5" fillId="0" borderId="5" xfId="0" applyFont="1" applyBorder="1" applyAlignment="1" applyProtection="1">
      <alignment horizontal="center" vertical="center" wrapText="1" shrinkToFit="1"/>
      <protection locked="0"/>
    </xf>
    <xf numFmtId="0" fontId="5" fillId="0" borderId="10" xfId="0" applyFont="1" applyBorder="1">
      <alignment vertical="center"/>
    </xf>
    <xf numFmtId="176" fontId="10" fillId="2" borderId="10" xfId="0" applyNumberFormat="1" applyFont="1" applyFill="1" applyBorder="1" applyAlignment="1">
      <alignment horizontal="right" vertical="center" shrinkToFit="1"/>
    </xf>
    <xf numFmtId="0" fontId="10" fillId="2" borderId="10" xfId="0" applyFont="1" applyFill="1" applyBorder="1" applyAlignment="1">
      <alignment horizontal="right" vertical="center" shrinkToFit="1"/>
    </xf>
    <xf numFmtId="0" fontId="5" fillId="2" borderId="10" xfId="0" applyFont="1" applyFill="1" applyBorder="1">
      <alignment vertical="center"/>
    </xf>
    <xf numFmtId="0" fontId="10" fillId="2" borderId="10" xfId="0" applyFont="1" applyFill="1" applyBorder="1" applyAlignment="1">
      <alignment vertical="center" shrinkToFit="1"/>
    </xf>
    <xf numFmtId="0" fontId="10" fillId="0" borderId="10" xfId="0" applyFont="1" applyBorder="1" applyAlignment="1">
      <alignment horizontal="center"/>
    </xf>
    <xf numFmtId="177" fontId="57" fillId="3" borderId="5" xfId="0" applyNumberFormat="1" applyFont="1" applyFill="1" applyBorder="1" applyAlignment="1" applyProtection="1">
      <alignment horizontal="right" vertical="center" shrinkToFit="1"/>
      <protection locked="0"/>
    </xf>
    <xf numFmtId="0" fontId="52" fillId="0" borderId="5" xfId="0" applyFont="1" applyBorder="1" applyAlignment="1">
      <alignment horizontal="center" vertical="center" wrapText="1"/>
    </xf>
    <xf numFmtId="0" fontId="13" fillId="0" borderId="5" xfId="0" applyFont="1" applyBorder="1" applyAlignment="1">
      <alignment horizontal="center" vertical="center" wrapText="1"/>
    </xf>
    <xf numFmtId="177" fontId="57" fillId="3" borderId="53" xfId="0" applyNumberFormat="1" applyFont="1" applyFill="1" applyBorder="1" applyAlignment="1" applyProtection="1">
      <alignment horizontal="right" vertical="center" shrinkToFit="1"/>
      <protection locked="0"/>
    </xf>
    <xf numFmtId="0" fontId="36" fillId="0" borderId="53" xfId="0" applyFont="1" applyBorder="1" applyAlignment="1">
      <alignment horizontal="center" vertical="center"/>
    </xf>
    <xf numFmtId="0" fontId="5" fillId="0" borderId="61" xfId="0" applyFont="1" applyBorder="1" applyAlignment="1">
      <alignment horizontal="center" vertical="center" wrapText="1"/>
    </xf>
    <xf numFmtId="0" fontId="5" fillId="0" borderId="97" xfId="0" applyFont="1" applyBorder="1" applyAlignment="1" applyProtection="1">
      <alignment horizontal="center" vertical="center" wrapText="1" shrinkToFit="1"/>
      <protection locked="0"/>
    </xf>
    <xf numFmtId="177" fontId="50" fillId="0" borderId="97" xfId="0" applyNumberFormat="1" applyFont="1" applyBorder="1" applyAlignment="1" applyProtection="1">
      <alignment horizontal="right" vertical="center" shrinkToFit="1"/>
      <protection locked="0"/>
    </xf>
    <xf numFmtId="0" fontId="5" fillId="0" borderId="53" xfId="0" applyFont="1" applyBorder="1" applyAlignment="1" applyProtection="1">
      <alignment horizontal="center" vertical="center" wrapText="1" shrinkToFit="1"/>
      <protection locked="0"/>
    </xf>
    <xf numFmtId="177" fontId="37" fillId="2" borderId="10" xfId="0" applyNumberFormat="1" applyFont="1" applyFill="1" applyBorder="1" applyAlignment="1">
      <alignment horizontal="right" vertical="center" shrinkToFit="1"/>
    </xf>
    <xf numFmtId="0" fontId="5" fillId="0" borderId="101" xfId="0" applyFont="1" applyBorder="1" applyAlignment="1">
      <alignment horizontal="center" vertical="center" wrapText="1"/>
    </xf>
    <xf numFmtId="177" fontId="10" fillId="0" borderId="101" xfId="0" applyNumberFormat="1" applyFont="1" applyBorder="1" applyAlignment="1">
      <alignment horizontal="right" vertical="center" shrinkToFit="1"/>
    </xf>
    <xf numFmtId="0" fontId="8" fillId="3" borderId="3" xfId="0" applyFont="1" applyFill="1" applyBorder="1" applyAlignment="1" applyProtection="1">
      <alignment horizontal="center" vertical="center" shrinkToFit="1"/>
      <protection locked="0"/>
    </xf>
    <xf numFmtId="0" fontId="8" fillId="3" borderId="7" xfId="0" applyFont="1" applyFill="1" applyBorder="1" applyAlignment="1" applyProtection="1">
      <alignment horizontal="center" vertical="center" shrinkToFit="1"/>
      <protection locked="0"/>
    </xf>
    <xf numFmtId="0" fontId="8" fillId="3" borderId="11" xfId="0" applyFont="1" applyFill="1" applyBorder="1" applyAlignment="1" applyProtection="1">
      <alignment horizontal="center" vertical="center" shrinkToFit="1"/>
      <protection locked="0"/>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0" xfId="0" applyFont="1" applyFill="1" applyAlignment="1">
      <alignment horizontal="center" vertical="center"/>
    </xf>
    <xf numFmtId="0" fontId="7" fillId="2" borderId="10"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20" xfId="0" applyFont="1" applyFill="1" applyBorder="1" applyAlignment="1">
      <alignment horizontal="center" vertical="center"/>
    </xf>
    <xf numFmtId="0" fontId="21" fillId="5" borderId="0" xfId="0" applyFont="1" applyFill="1" applyAlignment="1">
      <alignment horizontal="left" vertical="center" wrapText="1"/>
    </xf>
    <xf numFmtId="0" fontId="21" fillId="6" borderId="0" xfId="0" applyFont="1" applyFill="1" applyAlignment="1">
      <alignment horizontal="left" vertical="center" wrapText="1"/>
    </xf>
    <xf numFmtId="0" fontId="21" fillId="7" borderId="60" xfId="0" applyFont="1" applyFill="1" applyBorder="1" applyAlignment="1" applyProtection="1">
      <alignment horizontal="left" vertical="center"/>
      <protection locked="0"/>
    </xf>
    <xf numFmtId="0" fontId="19" fillId="0" borderId="28" xfId="0" applyFont="1" applyBorder="1" applyAlignment="1">
      <alignment horizontal="left" vertical="center"/>
    </xf>
    <xf numFmtId="0" fontId="19" fillId="0" borderId="35" xfId="0" applyFont="1" applyBorder="1" applyAlignment="1">
      <alignment horizontal="left" vertical="center"/>
    </xf>
    <xf numFmtId="0" fontId="19" fillId="0" borderId="46" xfId="0" applyFont="1" applyBorder="1" applyAlignment="1">
      <alignment horizontal="center" vertical="center"/>
    </xf>
    <xf numFmtId="0" fontId="19" fillId="0" borderId="51" xfId="0" applyFont="1" applyBorder="1" applyAlignment="1">
      <alignment horizontal="center" vertical="center"/>
    </xf>
    <xf numFmtId="0" fontId="19" fillId="0" borderId="51"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73" xfId="0" applyFont="1" applyBorder="1" applyAlignment="1">
      <alignment horizontal="center" vertical="center" wrapText="1"/>
    </xf>
    <xf numFmtId="0" fontId="19" fillId="0" borderId="75" xfId="0" applyFont="1" applyBorder="1" applyAlignment="1">
      <alignment horizontal="center" vertical="center" wrapText="1"/>
    </xf>
    <xf numFmtId="0" fontId="24" fillId="0" borderId="53" xfId="0" applyFont="1" applyBorder="1" applyAlignment="1">
      <alignment vertical="center" wrapText="1"/>
    </xf>
    <xf numFmtId="0" fontId="24" fillId="0" borderId="59" xfId="0" applyFont="1" applyBorder="1" applyAlignment="1">
      <alignment vertical="center" wrapText="1"/>
    </xf>
    <xf numFmtId="0" fontId="24" fillId="0" borderId="76" xfId="0" applyFont="1" applyBorder="1" applyAlignment="1">
      <alignment vertical="center" wrapText="1"/>
    </xf>
    <xf numFmtId="0" fontId="24" fillId="0" borderId="8" xfId="0" applyFont="1" applyBorder="1" applyAlignment="1" applyProtection="1">
      <alignment horizontal="left" vertical="top" wrapText="1"/>
      <protection locked="0"/>
    </xf>
    <xf numFmtId="0" fontId="24" fillId="0" borderId="62" xfId="0" applyFont="1" applyBorder="1" applyAlignment="1" applyProtection="1">
      <alignment horizontal="left" vertical="top" wrapText="1"/>
      <protection locked="0"/>
    </xf>
    <xf numFmtId="0" fontId="24" fillId="0" borderId="77" xfId="0" applyFont="1" applyBorder="1" applyAlignment="1" applyProtection="1">
      <alignment horizontal="left" vertical="top" wrapText="1"/>
      <protection locked="0"/>
    </xf>
    <xf numFmtId="0" fontId="24" fillId="0" borderId="12" xfId="0" applyFont="1" applyBorder="1" applyAlignment="1" applyProtection="1">
      <alignment horizontal="left" vertical="top" wrapText="1"/>
      <protection locked="0"/>
    </xf>
    <xf numFmtId="0" fontId="24" fillId="0" borderId="13" xfId="0" applyFont="1" applyBorder="1" applyAlignment="1" applyProtection="1">
      <alignment horizontal="left" vertical="top" wrapText="1"/>
      <protection locked="0"/>
    </xf>
    <xf numFmtId="0" fontId="24" fillId="0" borderId="78" xfId="0" applyFont="1" applyBorder="1" applyAlignment="1" applyProtection="1">
      <alignment horizontal="left" vertical="top" wrapText="1"/>
      <protection locked="0"/>
    </xf>
    <xf numFmtId="0" fontId="24" fillId="0" borderId="59" xfId="0" applyFont="1" applyBorder="1" applyAlignment="1" applyProtection="1">
      <alignment horizontal="left" vertical="top" wrapText="1"/>
      <protection locked="0"/>
    </xf>
    <xf numFmtId="0" fontId="24" fillId="0" borderId="23" xfId="0" applyFont="1" applyBorder="1" applyAlignment="1" applyProtection="1">
      <alignment horizontal="left" vertical="top" wrapText="1"/>
      <protection locked="0"/>
    </xf>
    <xf numFmtId="0" fontId="24" fillId="0" borderId="79" xfId="0" applyFont="1" applyBorder="1" applyAlignment="1" applyProtection="1">
      <alignment horizontal="left" vertical="top" wrapText="1"/>
      <protection locked="0"/>
    </xf>
    <xf numFmtId="0" fontId="24" fillId="0" borderId="5" xfId="0" applyFont="1" applyBorder="1" applyAlignment="1">
      <alignment vertical="center" wrapText="1"/>
    </xf>
    <xf numFmtId="0" fontId="24" fillId="0" borderId="8" xfId="0" applyFont="1" applyBorder="1" applyAlignment="1">
      <alignment vertical="center" wrapText="1"/>
    </xf>
    <xf numFmtId="0" fontId="24" fillId="0" borderId="20" xfId="0" applyFont="1" applyBorder="1" applyAlignment="1">
      <alignment vertical="center" wrapText="1"/>
    </xf>
    <xf numFmtId="0" fontId="24" fillId="0" borderId="4" xfId="0" applyFont="1" applyBorder="1" applyAlignment="1">
      <alignment horizontal="left" vertical="center" wrapText="1"/>
    </xf>
    <xf numFmtId="0" fontId="24" fillId="0" borderId="53" xfId="0" applyFont="1" applyBorder="1" applyAlignment="1">
      <alignment horizontal="left" vertical="center" wrapText="1"/>
    </xf>
    <xf numFmtId="0" fontId="24" fillId="0" borderId="8" xfId="0" applyFont="1" applyBorder="1" applyAlignment="1" applyProtection="1">
      <alignment horizontal="left" vertical="center" wrapText="1"/>
      <protection locked="0"/>
    </xf>
    <xf numFmtId="0" fontId="24" fillId="0" borderId="62" xfId="0" applyFont="1" applyBorder="1" applyAlignment="1" applyProtection="1">
      <alignment horizontal="left" vertical="center" wrapText="1"/>
      <protection locked="0"/>
    </xf>
    <xf numFmtId="0" fontId="24" fillId="0" borderId="77" xfId="0" applyFont="1" applyBorder="1" applyAlignment="1" applyProtection="1">
      <alignment horizontal="left" vertical="center" wrapText="1"/>
      <protection locked="0"/>
    </xf>
    <xf numFmtId="0" fontId="24" fillId="0" borderId="8" xfId="0" applyFont="1" applyBorder="1" applyAlignment="1">
      <alignment horizontal="left" vertical="center" wrapText="1"/>
    </xf>
    <xf numFmtId="0" fontId="24" fillId="0" borderId="62" xfId="0" applyFont="1" applyBorder="1" applyAlignment="1">
      <alignment horizontal="left" vertical="center" wrapText="1"/>
    </xf>
    <xf numFmtId="0" fontId="24" fillId="0" borderId="77" xfId="0" applyFont="1" applyBorder="1" applyAlignment="1">
      <alignment horizontal="left" vertical="center" wrapText="1"/>
    </xf>
    <xf numFmtId="0" fontId="24" fillId="0" borderId="8" xfId="0" applyFont="1" applyBorder="1" applyAlignment="1">
      <alignment horizontal="left" vertical="top" wrapText="1"/>
    </xf>
    <xf numFmtId="0" fontId="24" fillId="0" borderId="62" xfId="0" applyFont="1" applyBorder="1" applyAlignment="1">
      <alignment horizontal="left" vertical="top" wrapText="1"/>
    </xf>
    <xf numFmtId="0" fontId="24" fillId="0" borderId="77" xfId="0" applyFont="1" applyBorder="1" applyAlignment="1">
      <alignment horizontal="left" vertical="top"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78" xfId="0" applyFont="1" applyBorder="1" applyAlignment="1">
      <alignment horizontal="left" vertical="center" wrapText="1"/>
    </xf>
    <xf numFmtId="0" fontId="24" fillId="0" borderId="63" xfId="0" applyFont="1" applyBorder="1" applyAlignment="1">
      <alignment horizontal="center" vertical="center"/>
    </xf>
    <xf numFmtId="0" fontId="24" fillId="0" borderId="65" xfId="0" applyFont="1" applyBorder="1" applyAlignment="1">
      <alignment horizontal="center" vertical="center"/>
    </xf>
    <xf numFmtId="0" fontId="24" fillId="0" borderId="71" xfId="0" applyFont="1" applyBorder="1" applyAlignment="1">
      <alignment horizontal="center" vertical="center"/>
    </xf>
    <xf numFmtId="0" fontId="24" fillId="0" borderId="80" xfId="0" applyFont="1" applyBorder="1" applyAlignment="1">
      <alignment horizontal="center" vertical="center"/>
    </xf>
    <xf numFmtId="0" fontId="19" fillId="0" borderId="45" xfId="0" applyFont="1" applyBorder="1" applyAlignment="1">
      <alignment horizontal="center" vertical="center"/>
    </xf>
    <xf numFmtId="0" fontId="19" fillId="0" borderId="50" xfId="0" applyFont="1" applyBorder="1" applyAlignment="1">
      <alignment horizontal="center" vertical="center"/>
    </xf>
    <xf numFmtId="0" fontId="21" fillId="0" borderId="36" xfId="0" applyFont="1" applyBorder="1" applyAlignment="1">
      <alignment vertical="center" wrapText="1"/>
    </xf>
    <xf numFmtId="0" fontId="21" fillId="0" borderId="37" xfId="0" applyFont="1" applyBorder="1" applyAlignment="1">
      <alignment vertical="center" wrapText="1"/>
    </xf>
    <xf numFmtId="0" fontId="24" fillId="0" borderId="47" xfId="0" applyFont="1" applyBorder="1" applyAlignment="1">
      <alignment vertical="center" textRotation="255" wrapText="1"/>
    </xf>
    <xf numFmtId="0" fontId="24" fillId="0" borderId="48" xfId="0" applyFont="1" applyBorder="1" applyAlignment="1">
      <alignment vertical="center" textRotation="255" wrapText="1"/>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1" fillId="0" borderId="38" xfId="0" applyFont="1" applyBorder="1" applyAlignment="1">
      <alignment horizontal="left" vertical="center" wrapText="1"/>
    </xf>
    <xf numFmtId="0" fontId="21" fillId="0" borderId="39" xfId="0" applyFont="1" applyBorder="1" applyAlignment="1">
      <alignment horizontal="left" vertical="center" wrapText="1"/>
    </xf>
    <xf numFmtId="0" fontId="21" fillId="0" borderId="37" xfId="0" applyFont="1" applyBorder="1" applyAlignment="1">
      <alignment horizontal="left" vertical="center" wrapText="1"/>
    </xf>
    <xf numFmtId="0" fontId="24" fillId="0" borderId="24" xfId="0" applyFont="1" applyBorder="1" applyAlignment="1">
      <alignment horizontal="center" vertical="center" textRotation="255" wrapText="1"/>
    </xf>
    <xf numFmtId="0" fontId="24" fillId="0" borderId="26" xfId="0" applyFont="1" applyBorder="1" applyAlignment="1">
      <alignment horizontal="center" vertical="center" textRotation="255" wrapText="1"/>
    </xf>
    <xf numFmtId="0" fontId="24" fillId="0" borderId="48" xfId="0" applyFont="1" applyBorder="1" applyAlignment="1">
      <alignment horizontal="center" vertical="center" textRotation="255" wrapText="1"/>
    </xf>
    <xf numFmtId="0" fontId="20" fillId="0" borderId="4" xfId="0" applyFont="1" applyBorder="1" applyAlignment="1">
      <alignment horizontal="center" vertical="center"/>
    </xf>
    <xf numFmtId="0" fontId="20" fillId="0" borderId="54" xfId="0" applyFont="1" applyBorder="1" applyAlignment="1">
      <alignment horizontal="center" vertical="center"/>
    </xf>
    <xf numFmtId="0" fontId="21" fillId="0" borderId="32" xfId="0" applyFont="1" applyBorder="1" applyAlignment="1">
      <alignment vertical="center" wrapText="1"/>
    </xf>
    <xf numFmtId="0" fontId="24" fillId="0" borderId="41" xfId="0" applyFont="1" applyBorder="1" applyAlignment="1">
      <alignment vertical="center" wrapText="1"/>
    </xf>
    <xf numFmtId="0" fontId="19" fillId="0" borderId="34" xfId="0" applyFont="1" applyBorder="1" applyAlignment="1">
      <alignment vertical="center" wrapText="1"/>
    </xf>
    <xf numFmtId="0" fontId="19" fillId="0" borderId="44" xfId="0" applyFont="1" applyBorder="1" applyAlignment="1">
      <alignment vertical="center" wrapText="1"/>
    </xf>
    <xf numFmtId="0" fontId="24" fillId="0" borderId="24" xfId="0" applyFont="1" applyBorder="1" applyAlignment="1">
      <alignment vertical="center" textRotation="255" wrapText="1"/>
    </xf>
    <xf numFmtId="0" fontId="19" fillId="0" borderId="49" xfId="0" applyFont="1" applyBorder="1" applyAlignment="1">
      <alignment vertical="center" textRotation="255" wrapText="1"/>
    </xf>
    <xf numFmtId="0" fontId="22" fillId="0" borderId="55" xfId="0" applyFont="1" applyBorder="1" applyAlignment="1">
      <alignment horizontal="center" vertical="center"/>
    </xf>
    <xf numFmtId="0" fontId="21" fillId="0" borderId="40" xfId="0" applyFont="1" applyBorder="1" applyAlignment="1">
      <alignment horizontal="left" vertical="center" wrapText="1"/>
    </xf>
    <xf numFmtId="0" fontId="21" fillId="0" borderId="41" xfId="0" applyFont="1" applyBorder="1" applyAlignment="1">
      <alignment horizontal="left" vertical="center" wrapText="1"/>
    </xf>
    <xf numFmtId="0" fontId="21" fillId="0" borderId="42" xfId="0" applyFont="1" applyBorder="1" applyAlignment="1">
      <alignment horizontal="left" vertical="center" wrapText="1"/>
    </xf>
    <xf numFmtId="0" fontId="26" fillId="0" borderId="5" xfId="0" applyFont="1" applyBorder="1" applyAlignment="1">
      <alignment vertical="center" wrapText="1"/>
    </xf>
    <xf numFmtId="0" fontId="26" fillId="0" borderId="8" xfId="0" applyFont="1" applyBorder="1" applyAlignment="1">
      <alignment vertical="center" wrapText="1"/>
    </xf>
    <xf numFmtId="0" fontId="26" fillId="0" borderId="20" xfId="0" applyFont="1" applyBorder="1" applyAlignment="1">
      <alignment vertical="center" wrapText="1"/>
    </xf>
    <xf numFmtId="0" fontId="24" fillId="0" borderId="69" xfId="0" applyFont="1" applyBorder="1" applyAlignment="1">
      <alignment horizontal="left" vertical="center" wrapText="1"/>
    </xf>
    <xf numFmtId="0" fontId="24" fillId="0" borderId="70" xfId="0" applyFont="1" applyBorder="1" applyAlignment="1">
      <alignment horizontal="center" vertical="center" shrinkToFit="1"/>
    </xf>
    <xf numFmtId="0" fontId="24" fillId="0" borderId="72" xfId="0" applyFont="1" applyBorder="1" applyAlignment="1">
      <alignment horizontal="center" vertical="center" shrinkToFit="1"/>
    </xf>
    <xf numFmtId="182" fontId="19" fillId="0" borderId="63" xfId="0" applyNumberFormat="1" applyFont="1" applyBorder="1" applyAlignment="1">
      <alignment horizontal="center" vertical="center" wrapText="1"/>
    </xf>
    <xf numFmtId="182" fontId="19" fillId="0" borderId="71" xfId="0" applyNumberFormat="1" applyFont="1" applyBorder="1" applyAlignment="1">
      <alignment horizontal="center" vertical="center" wrapText="1"/>
    </xf>
    <xf numFmtId="0" fontId="24" fillId="0" borderId="58"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66"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67"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left" vertical="center" wrapText="1"/>
    </xf>
    <xf numFmtId="0" fontId="21" fillId="0" borderId="2" xfId="0" applyFont="1" applyBorder="1" applyAlignment="1">
      <alignment horizontal="left" vertical="center" wrapText="1"/>
    </xf>
    <xf numFmtId="0" fontId="21" fillId="0" borderId="43" xfId="0" applyFont="1" applyBorder="1" applyAlignment="1">
      <alignment horizontal="left" vertical="center" wrapText="1"/>
    </xf>
    <xf numFmtId="0" fontId="21" fillId="0" borderId="33" xfId="0" applyFont="1" applyBorder="1" applyAlignment="1">
      <alignment horizontal="left" vertical="center" wrapText="1"/>
    </xf>
    <xf numFmtId="0" fontId="21" fillId="0" borderId="38" xfId="0" applyFont="1" applyBorder="1" applyAlignment="1">
      <alignment vertical="center" wrapText="1"/>
    </xf>
    <xf numFmtId="0" fontId="23" fillId="0" borderId="40" xfId="0" applyFont="1" applyBorder="1" applyAlignment="1">
      <alignment horizontal="left" vertical="center" wrapText="1"/>
    </xf>
    <xf numFmtId="0" fontId="21" fillId="7" borderId="60" xfId="0" applyFont="1" applyFill="1" applyBorder="1" applyAlignment="1">
      <alignment horizontal="left" vertical="center"/>
    </xf>
    <xf numFmtId="0" fontId="24" fillId="0" borderId="12" xfId="0" applyFont="1" applyBorder="1" applyAlignment="1">
      <alignment horizontal="left" vertical="top" wrapText="1"/>
    </xf>
    <xf numFmtId="0" fontId="24" fillId="0" borderId="13" xfId="0" applyFont="1" applyBorder="1" applyAlignment="1">
      <alignment horizontal="left" vertical="top" wrapText="1"/>
    </xf>
    <xf numFmtId="0" fontId="24" fillId="0" borderId="78" xfId="0" applyFont="1" applyBorder="1" applyAlignment="1">
      <alignment horizontal="left" vertical="top" wrapText="1"/>
    </xf>
    <xf numFmtId="0" fontId="24" fillId="0" borderId="59" xfId="0" applyFont="1" applyBorder="1" applyAlignment="1">
      <alignment horizontal="left" vertical="top" wrapText="1"/>
    </xf>
    <xf numFmtId="0" fontId="24" fillId="0" borderId="23" xfId="0" applyFont="1" applyBorder="1" applyAlignment="1">
      <alignment horizontal="left" vertical="top" wrapText="1"/>
    </xf>
    <xf numFmtId="0" fontId="24" fillId="0" borderId="79" xfId="0" applyFont="1" applyBorder="1" applyAlignment="1">
      <alignment horizontal="left" vertical="top" wrapText="1"/>
    </xf>
    <xf numFmtId="0" fontId="21" fillId="0" borderId="82" xfId="0" applyFont="1" applyBorder="1" applyAlignment="1">
      <alignment horizontal="left" vertical="center" wrapText="1"/>
    </xf>
    <xf numFmtId="0" fontId="24" fillId="0" borderId="63" xfId="0" applyFont="1" applyBorder="1" applyAlignment="1">
      <alignment horizontal="center" vertical="center" wrapText="1"/>
    </xf>
    <xf numFmtId="0" fontId="24" fillId="0" borderId="71"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3" xfId="0" applyFont="1" applyBorder="1" applyAlignment="1">
      <alignment horizontal="center" vertical="center" wrapText="1"/>
    </xf>
    <xf numFmtId="0" fontId="23" fillId="0" borderId="82" xfId="0" applyFont="1" applyBorder="1" applyAlignment="1">
      <alignment horizontal="left" vertical="center" wrapText="1"/>
    </xf>
    <xf numFmtId="0" fontId="31" fillId="0" borderId="0" xfId="5" applyFont="1" applyAlignment="1">
      <alignment horizontal="left" vertical="top" wrapText="1"/>
    </xf>
    <xf numFmtId="0" fontId="30" fillId="0" borderId="0" xfId="5" applyFont="1" applyAlignment="1">
      <alignment vertical="top" wrapText="1"/>
    </xf>
    <xf numFmtId="0" fontId="28" fillId="0" borderId="85" xfId="5" applyFont="1" applyBorder="1" applyAlignment="1">
      <alignment vertical="top" wrapText="1"/>
    </xf>
    <xf numFmtId="0" fontId="28" fillId="0" borderId="87" xfId="5" applyFont="1" applyBorder="1" applyAlignment="1">
      <alignment vertical="top" wrapText="1"/>
    </xf>
    <xf numFmtId="0" fontId="28" fillId="0" borderId="95" xfId="5" applyFont="1" applyBorder="1" applyAlignment="1">
      <alignment vertical="top" wrapText="1"/>
    </xf>
    <xf numFmtId="0" fontId="28" fillId="0" borderId="14" xfId="5" applyFont="1" applyBorder="1" applyAlignment="1">
      <alignment horizontal="center" vertical="center"/>
    </xf>
    <xf numFmtId="0" fontId="28" fillId="0" borderId="83" xfId="5" applyFont="1" applyBorder="1" applyAlignment="1">
      <alignment horizontal="center" vertical="center"/>
    </xf>
    <xf numFmtId="0" fontId="28" fillId="0" borderId="86" xfId="5" applyFont="1" applyBorder="1" applyAlignment="1">
      <alignment horizontal="center" vertical="center"/>
    </xf>
    <xf numFmtId="0" fontId="28" fillId="0" borderId="55" xfId="5" applyFont="1" applyBorder="1" applyAlignment="1">
      <alignment horizontal="center" vertical="center"/>
    </xf>
    <xf numFmtId="0" fontId="28" fillId="0" borderId="88" xfId="5" applyFont="1" applyBorder="1" applyAlignment="1">
      <alignment horizontal="center" vertical="center" wrapText="1"/>
    </xf>
    <xf numFmtId="0" fontId="28" fillId="0" borderId="6" xfId="5" applyFont="1" applyBorder="1" applyAlignment="1">
      <alignment horizontal="center" vertical="center" wrapText="1"/>
    </xf>
    <xf numFmtId="0" fontId="28" fillId="0" borderId="90" xfId="5" applyFont="1" applyBorder="1" applyAlignment="1">
      <alignment horizontal="center" vertical="center" wrapText="1"/>
    </xf>
    <xf numFmtId="0" fontId="28" fillId="0" borderId="89" xfId="5" applyFont="1" applyBorder="1" applyAlignment="1">
      <alignment horizontal="center" vertical="center" wrapText="1"/>
    </xf>
    <xf numFmtId="0" fontId="28" fillId="0" borderId="60" xfId="5" applyFont="1" applyBorder="1" applyAlignment="1">
      <alignment horizontal="center" vertical="center" wrapText="1"/>
    </xf>
    <xf numFmtId="0" fontId="28" fillId="0" borderId="91" xfId="5" applyFont="1" applyBorder="1" applyAlignment="1">
      <alignment horizontal="center" vertical="center" wrapText="1"/>
    </xf>
    <xf numFmtId="0" fontId="28" fillId="0" borderId="19" xfId="5" applyFont="1" applyBorder="1" applyAlignment="1">
      <alignment horizontal="center" vertical="center" wrapText="1"/>
    </xf>
    <xf numFmtId="0" fontId="28" fillId="0" borderId="93" xfId="5" applyFont="1" applyBorder="1" applyAlignment="1">
      <alignment horizontal="center" vertical="center" wrapText="1"/>
    </xf>
    <xf numFmtId="0" fontId="28" fillId="0" borderId="84" xfId="5" applyFont="1" applyBorder="1" applyAlignment="1">
      <alignment horizontal="left" vertical="center" wrapText="1"/>
    </xf>
    <xf numFmtId="0" fontId="28" fillId="0" borderId="31" xfId="5" applyFont="1" applyBorder="1" applyAlignment="1">
      <alignment horizontal="left" vertical="center" wrapText="1"/>
    </xf>
    <xf numFmtId="0" fontId="28" fillId="0" borderId="86" xfId="5" applyFont="1" applyBorder="1" applyAlignment="1">
      <alignment horizontal="left" vertical="center" wrapText="1"/>
    </xf>
    <xf numFmtId="0" fontId="28" fillId="0" borderId="53" xfId="5" applyFont="1" applyBorder="1" applyAlignment="1">
      <alignment horizontal="left" vertical="center" wrapText="1"/>
    </xf>
    <xf numFmtId="177" fontId="28" fillId="0" borderId="88" xfId="8" applyNumberFormat="1" applyFont="1" applyBorder="1" applyAlignment="1">
      <alignment horizontal="center" vertical="center" wrapText="1"/>
    </xf>
    <xf numFmtId="177" fontId="28" fillId="0" borderId="59" xfId="8" applyNumberFormat="1" applyFont="1" applyBorder="1" applyAlignment="1">
      <alignment horizontal="center" vertical="center" wrapText="1"/>
    </xf>
    <xf numFmtId="0" fontId="28" fillId="0" borderId="23" xfId="5" applyFont="1" applyBorder="1" applyAlignment="1">
      <alignment horizontal="center" vertical="center" wrapText="1"/>
    </xf>
    <xf numFmtId="176" fontId="28" fillId="0" borderId="90" xfId="9" applyNumberFormat="1" applyFont="1" applyBorder="1" applyAlignment="1">
      <alignment horizontal="center" vertical="center" wrapText="1"/>
    </xf>
    <xf numFmtId="176" fontId="28" fillId="0" borderId="92" xfId="9" applyNumberFormat="1" applyFont="1" applyBorder="1" applyAlignment="1">
      <alignment horizontal="center" vertical="center" wrapText="1"/>
    </xf>
    <xf numFmtId="182" fontId="28" fillId="0" borderId="94" xfId="5" applyNumberFormat="1" applyFont="1" applyBorder="1" applyAlignment="1">
      <alignment horizontal="center" vertical="center"/>
    </xf>
    <xf numFmtId="182" fontId="28" fillId="0" borderId="76" xfId="5" applyNumberFormat="1" applyFont="1" applyBorder="1" applyAlignment="1">
      <alignment horizontal="center" vertical="center"/>
    </xf>
    <xf numFmtId="0" fontId="34" fillId="0" borderId="0" xfId="5" applyFont="1" applyAlignment="1">
      <alignment horizontal="left" vertical="top" wrapText="1"/>
    </xf>
    <xf numFmtId="0" fontId="30" fillId="0" borderId="60" xfId="3" applyFont="1" applyBorder="1" applyAlignment="1">
      <alignment vertical="top" wrapText="1"/>
    </xf>
    <xf numFmtId="0" fontId="28" fillId="0" borderId="1" xfId="5" applyFont="1" applyBorder="1" applyAlignment="1">
      <alignment horizontal="center" vertical="center"/>
    </xf>
    <xf numFmtId="0" fontId="28" fillId="0" borderId="90" xfId="5" applyFont="1" applyBorder="1" applyAlignment="1">
      <alignment horizontal="center" vertical="center"/>
    </xf>
    <xf numFmtId="0" fontId="28" fillId="0" borderId="34" xfId="5" applyFont="1" applyBorder="1" applyAlignment="1">
      <alignment horizontal="center" vertical="center"/>
    </xf>
    <xf numFmtId="0" fontId="28" fillId="0" borderId="91" xfId="5" applyFont="1" applyBorder="1" applyAlignment="1">
      <alignment horizontal="center" vertical="center"/>
    </xf>
    <xf numFmtId="0" fontId="28" fillId="0" borderId="94" xfId="3" applyFont="1" applyBorder="1" applyAlignment="1">
      <alignment horizontal="center" vertical="center" wrapText="1"/>
    </xf>
    <xf numFmtId="0" fontId="28" fillId="0" borderId="96" xfId="3" applyFont="1" applyBorder="1" applyAlignment="1">
      <alignment horizontal="center" vertical="center"/>
    </xf>
    <xf numFmtId="0" fontId="28" fillId="0" borderId="1" xfId="5" applyFont="1" applyBorder="1" applyAlignment="1">
      <alignment horizontal="center" vertical="center" wrapText="1"/>
    </xf>
    <xf numFmtId="0" fontId="28" fillId="0" borderId="33" xfId="5" applyFont="1" applyBorder="1" applyAlignment="1">
      <alignment horizontal="center" vertical="center" wrapText="1"/>
    </xf>
    <xf numFmtId="0" fontId="28" fillId="0" borderId="92" xfId="5" applyFont="1" applyBorder="1" applyAlignment="1">
      <alignment horizontal="center" vertical="center" wrapText="1"/>
    </xf>
    <xf numFmtId="177" fontId="28" fillId="0" borderId="94" xfId="3" applyNumberFormat="1" applyFont="1" applyBorder="1" applyAlignment="1">
      <alignment horizontal="center" vertical="center" wrapText="1"/>
    </xf>
    <xf numFmtId="177" fontId="28" fillId="0" borderId="76" xfId="3" applyNumberFormat="1" applyFont="1" applyBorder="1" applyAlignment="1">
      <alignment horizontal="center" vertical="center" wrapText="1"/>
    </xf>
    <xf numFmtId="0" fontId="6" fillId="2" borderId="0" xfId="0" applyFont="1" applyFill="1" applyAlignment="1">
      <alignment horizontal="left" vertical="center"/>
    </xf>
    <xf numFmtId="0" fontId="5" fillId="0" borderId="61" xfId="0" applyFont="1" applyBorder="1" applyAlignment="1">
      <alignment horizontal="left" vertical="center" wrapText="1"/>
    </xf>
    <xf numFmtId="0" fontId="5" fillId="0" borderId="73" xfId="0" applyFont="1" applyBorder="1" applyAlignment="1">
      <alignment horizontal="left" vertical="center" wrapText="1"/>
    </xf>
    <xf numFmtId="0" fontId="5" fillId="0" borderId="102" xfId="0" applyFont="1" applyBorder="1" applyAlignment="1">
      <alignment horizontal="left" vertical="center" wrapText="1"/>
    </xf>
    <xf numFmtId="0" fontId="5" fillId="0" borderId="50" xfId="0" applyFont="1" applyBorder="1" applyAlignment="1">
      <alignment horizontal="left" vertical="center" wrapText="1"/>
    </xf>
    <xf numFmtId="0" fontId="5" fillId="0" borderId="53" xfId="0" applyFont="1" applyBorder="1" applyAlignment="1">
      <alignment horizontal="center" vertical="center" wrapText="1"/>
    </xf>
    <xf numFmtId="0" fontId="5" fillId="0" borderId="53" xfId="0" applyFont="1" applyBorder="1" applyAlignment="1">
      <alignment horizontal="left" vertical="center" wrapText="1"/>
    </xf>
    <xf numFmtId="0" fontId="5" fillId="0" borderId="5" xfId="0" applyFont="1" applyBorder="1" applyAlignment="1">
      <alignment horizontal="left" vertical="center" wrapText="1"/>
    </xf>
    <xf numFmtId="0" fontId="5" fillId="0" borderId="97" xfId="0" applyFont="1" applyBorder="1" applyAlignment="1">
      <alignment horizontal="left" vertical="center" wrapText="1"/>
    </xf>
    <xf numFmtId="0" fontId="5" fillId="0" borderId="5" xfId="0" applyFont="1" applyBorder="1" applyAlignment="1">
      <alignment horizontal="center" vertical="center"/>
    </xf>
    <xf numFmtId="0" fontId="5" fillId="0" borderId="97" xfId="0" applyFont="1" applyBorder="1" applyAlignment="1">
      <alignment horizontal="center" vertical="center"/>
    </xf>
    <xf numFmtId="0" fontId="38" fillId="0" borderId="5" xfId="0" applyFont="1" applyBorder="1" applyAlignment="1">
      <alignment horizontal="left" vertical="center" wrapText="1"/>
    </xf>
    <xf numFmtId="0" fontId="52" fillId="0" borderId="5" xfId="0" applyFont="1" applyBorder="1" applyAlignment="1">
      <alignment horizontal="left" vertical="center" wrapText="1"/>
    </xf>
    <xf numFmtId="0" fontId="5" fillId="0" borderId="101" xfId="0" applyFont="1" applyBorder="1" applyAlignment="1">
      <alignment horizontal="left" vertical="center" wrapText="1"/>
    </xf>
    <xf numFmtId="0" fontId="5" fillId="0" borderId="97"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 xfId="0" applyFont="1" applyBorder="1" applyAlignment="1" applyProtection="1">
      <alignment horizontal="left" vertical="center" wrapText="1" shrinkToFit="1"/>
      <protection locked="0"/>
    </xf>
    <xf numFmtId="0" fontId="51" fillId="0" borderId="5"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62" xfId="0" applyFont="1" applyBorder="1" applyAlignment="1" applyProtection="1">
      <alignment horizontal="left" vertical="center" wrapText="1" shrinkToFit="1"/>
      <protection locked="0"/>
    </xf>
    <xf numFmtId="0" fontId="5" fillId="0" borderId="18" xfId="0" applyFont="1" applyBorder="1" applyAlignment="1" applyProtection="1">
      <alignment horizontal="left" vertical="center" wrapText="1" shrinkToFit="1"/>
      <protection locked="0"/>
    </xf>
    <xf numFmtId="0" fontId="51" fillId="0" borderId="8" xfId="0" applyFont="1" applyBorder="1" applyAlignment="1" applyProtection="1">
      <alignment horizontal="left" vertical="center" wrapText="1" shrinkToFit="1"/>
      <protection locked="0"/>
    </xf>
    <xf numFmtId="0" fontId="51" fillId="0" borderId="62" xfId="0" applyFont="1" applyBorder="1" applyAlignment="1" applyProtection="1">
      <alignment horizontal="left" vertical="center" wrapText="1" shrinkToFit="1"/>
      <protection locked="0"/>
    </xf>
    <xf numFmtId="0" fontId="51" fillId="0" borderId="18" xfId="0" applyFont="1" applyBorder="1" applyAlignment="1" applyProtection="1">
      <alignment horizontal="left" vertical="center" wrapText="1" shrinkToFit="1"/>
      <protection locked="0"/>
    </xf>
    <xf numFmtId="0" fontId="5" fillId="0" borderId="98" xfId="0" applyFont="1" applyBorder="1" applyAlignment="1">
      <alignment horizontal="left" vertical="center" wrapText="1"/>
    </xf>
    <xf numFmtId="0" fontId="5" fillId="0" borderId="99" xfId="0" applyFont="1" applyBorder="1" applyAlignment="1">
      <alignment horizontal="left" vertical="center" wrapText="1"/>
    </xf>
    <xf numFmtId="0" fontId="5" fillId="0" borderId="100" xfId="0" applyFont="1" applyBorder="1" applyAlignment="1">
      <alignment horizontal="left" vertical="center" wrapText="1"/>
    </xf>
    <xf numFmtId="0" fontId="5" fillId="0" borderId="8" xfId="0" applyFont="1" applyBorder="1" applyAlignment="1">
      <alignment horizontal="left" vertical="center" wrapText="1"/>
    </xf>
    <xf numFmtId="0" fontId="5" fillId="0" borderId="62" xfId="0" applyFont="1" applyBorder="1" applyAlignment="1">
      <alignment horizontal="left" vertical="center" wrapText="1"/>
    </xf>
    <xf numFmtId="0" fontId="5" fillId="0" borderId="18" xfId="0" applyFont="1" applyBorder="1" applyAlignment="1">
      <alignment horizontal="left" vertical="center" wrapText="1"/>
    </xf>
    <xf numFmtId="0" fontId="5" fillId="0" borderId="5" xfId="0" applyFont="1" applyBorder="1" applyAlignment="1">
      <alignment horizontal="center" vertical="center" wrapText="1"/>
    </xf>
    <xf numFmtId="0" fontId="5" fillId="0" borderId="97" xfId="0" applyFont="1" applyBorder="1" applyAlignment="1">
      <alignment horizontal="center" vertical="center" wrapText="1"/>
    </xf>
    <xf numFmtId="0" fontId="56" fillId="0" borderId="5" xfId="0" applyFont="1" applyBorder="1" applyAlignment="1">
      <alignment horizontal="left" vertical="center" wrapText="1"/>
    </xf>
    <xf numFmtId="0" fontId="13" fillId="0" borderId="5" xfId="0" applyFont="1" applyBorder="1" applyAlignment="1">
      <alignment horizontal="left" vertical="center" wrapText="1"/>
    </xf>
    <xf numFmtId="0" fontId="18" fillId="0" borderId="5" xfId="0" applyFont="1" applyBorder="1" applyAlignment="1">
      <alignment horizontal="left" vertical="center" wrapText="1"/>
    </xf>
    <xf numFmtId="0" fontId="53" fillId="0" borderId="5" xfId="0" applyFont="1" applyBorder="1" applyAlignment="1">
      <alignment horizontal="left" vertical="center" wrapText="1"/>
    </xf>
    <xf numFmtId="0" fontId="38" fillId="0" borderId="97" xfId="0" applyFont="1" applyBorder="1" applyAlignment="1">
      <alignment horizontal="left" vertical="center" wrapText="1"/>
    </xf>
    <xf numFmtId="0" fontId="52" fillId="0" borderId="97" xfId="0" applyFont="1" applyBorder="1" applyAlignment="1">
      <alignment horizontal="left" vertical="center" wrapText="1"/>
    </xf>
    <xf numFmtId="0" fontId="38" fillId="0" borderId="53" xfId="0" applyFont="1" applyBorder="1" applyAlignment="1">
      <alignment horizontal="left" vertical="center" wrapText="1"/>
    </xf>
    <xf numFmtId="0" fontId="52" fillId="0" borderId="53" xfId="0" applyFont="1" applyBorder="1" applyAlignment="1">
      <alignment horizontal="left" vertical="center" wrapText="1"/>
    </xf>
    <xf numFmtId="0" fontId="54" fillId="0" borderId="5" xfId="0" applyFont="1" applyBorder="1" applyAlignment="1">
      <alignment horizontal="left" vertical="center" wrapText="1"/>
    </xf>
    <xf numFmtId="0" fontId="55" fillId="0" borderId="5" xfId="0" applyFont="1" applyBorder="1" applyAlignment="1">
      <alignment horizontal="left" vertical="center" wrapText="1"/>
    </xf>
    <xf numFmtId="0" fontId="20" fillId="0" borderId="0" xfId="0" applyFont="1" applyAlignment="1">
      <alignment horizontal="center" vertical="center"/>
    </xf>
    <xf numFmtId="0" fontId="22" fillId="0" borderId="0" xfId="0" applyFont="1" applyAlignment="1">
      <alignment horizontal="center" vertical="center"/>
    </xf>
    <xf numFmtId="0" fontId="19" fillId="0" borderId="0" xfId="4" applyFont="1" applyAlignment="1">
      <alignment vertical="center"/>
    </xf>
    <xf numFmtId="0" fontId="34" fillId="0" borderId="0" xfId="5" applyFont="1" applyAlignment="1">
      <alignment horizontal="center" vertical="top" wrapText="1"/>
    </xf>
    <xf numFmtId="0" fontId="5" fillId="0" borderId="59" xfId="0" applyFont="1" applyBorder="1" applyAlignment="1">
      <alignment horizontal="left" vertical="center" wrapText="1"/>
    </xf>
    <xf numFmtId="0" fontId="5" fillId="0" borderId="23" xfId="0" applyFont="1" applyBorder="1" applyAlignment="1">
      <alignment horizontal="left" vertical="center" wrapText="1"/>
    </xf>
    <xf numFmtId="0" fontId="5" fillId="0" borderId="92" xfId="0" applyFont="1" applyBorder="1" applyAlignment="1">
      <alignment horizontal="left" vertical="center" wrapText="1"/>
    </xf>
    <xf numFmtId="0" fontId="58" fillId="0" borderId="1" xfId="0" applyFont="1" applyBorder="1" applyAlignment="1">
      <alignment horizontal="center" vertical="center"/>
    </xf>
    <xf numFmtId="0" fontId="59" fillId="0" borderId="6" xfId="0" applyFont="1" applyBorder="1" applyAlignment="1">
      <alignment horizontal="center" vertical="center"/>
    </xf>
    <xf numFmtId="0" fontId="59" fillId="0" borderId="9" xfId="0" applyFont="1" applyBorder="1" applyAlignment="1">
      <alignment horizontal="center" vertical="center"/>
    </xf>
    <xf numFmtId="0" fontId="5" fillId="0" borderId="2" xfId="0" applyFont="1" applyBorder="1">
      <alignment vertical="center"/>
    </xf>
    <xf numFmtId="0" fontId="5" fillId="0" borderId="0" xfId="0" applyFont="1" applyBorder="1" applyAlignment="1">
      <alignment horizontal="center" vertical="center"/>
    </xf>
    <xf numFmtId="0" fontId="5" fillId="0" borderId="0" xfId="0" applyFont="1" applyBorder="1">
      <alignment vertical="center"/>
    </xf>
    <xf numFmtId="0" fontId="5" fillId="0" borderId="79" xfId="0" applyFont="1" applyBorder="1">
      <alignment vertical="center"/>
    </xf>
    <xf numFmtId="0" fontId="5" fillId="0" borderId="15" xfId="0" applyFont="1" applyBorder="1" applyAlignment="1">
      <alignment horizontal="center" vertical="center"/>
    </xf>
    <xf numFmtId="0" fontId="5" fillId="0" borderId="20" xfId="0" applyFont="1" applyBorder="1" applyAlignment="1">
      <alignment horizontal="center" vertical="center" wrapText="1"/>
    </xf>
    <xf numFmtId="0" fontId="5" fillId="0" borderId="103" xfId="0" applyFont="1" applyBorder="1" applyAlignment="1">
      <alignment horizontal="center" vertical="center"/>
    </xf>
    <xf numFmtId="0" fontId="5" fillId="0" borderId="104" xfId="0" applyFont="1" applyBorder="1" applyAlignment="1">
      <alignment horizontal="center" vertical="center" wrapText="1"/>
    </xf>
    <xf numFmtId="0" fontId="61" fillId="0" borderId="2" xfId="0" applyFont="1" applyBorder="1" applyAlignment="1">
      <alignment horizontal="center" vertical="center"/>
    </xf>
    <xf numFmtId="177" fontId="57" fillId="3" borderId="105" xfId="0" applyNumberFormat="1" applyFont="1" applyFill="1" applyBorder="1" applyAlignment="1" applyProtection="1">
      <alignment horizontal="right" vertical="center" shrinkToFit="1"/>
      <protection locked="0"/>
    </xf>
    <xf numFmtId="0" fontId="61" fillId="0" borderId="106" xfId="0" applyFont="1" applyBorder="1" applyAlignment="1">
      <alignment horizontal="center" vertical="center"/>
    </xf>
    <xf numFmtId="177" fontId="57" fillId="3" borderId="104" xfId="0" applyNumberFormat="1" applyFont="1" applyFill="1" applyBorder="1" applyAlignment="1" applyProtection="1">
      <alignment horizontal="right" vertical="center" shrinkToFit="1"/>
      <protection locked="0"/>
    </xf>
    <xf numFmtId="177" fontId="57" fillId="3" borderId="76" xfId="0" applyNumberFormat="1" applyFont="1" applyFill="1" applyBorder="1" applyAlignment="1" applyProtection="1">
      <alignment horizontal="right" vertical="center" shrinkToFit="1"/>
      <protection locked="0"/>
    </xf>
    <xf numFmtId="177" fontId="57" fillId="3" borderId="20" xfId="0" applyNumberFormat="1" applyFont="1" applyFill="1" applyBorder="1" applyAlignment="1" applyProtection="1">
      <alignment horizontal="right" vertical="center" shrinkToFit="1"/>
      <protection locked="0"/>
    </xf>
    <xf numFmtId="177" fontId="57" fillId="3" borderId="75" xfId="0" applyNumberFormat="1" applyFont="1" applyFill="1" applyBorder="1" applyAlignment="1" applyProtection="1">
      <alignment horizontal="right" vertical="center" shrinkToFit="1"/>
      <protection locked="0"/>
    </xf>
    <xf numFmtId="0" fontId="36" fillId="0" borderId="107" xfId="0" applyFont="1" applyBorder="1" applyAlignment="1">
      <alignment horizontal="center" vertical="center"/>
    </xf>
    <xf numFmtId="0" fontId="5" fillId="0" borderId="55" xfId="0" applyFont="1" applyBorder="1" applyAlignment="1">
      <alignment horizontal="left" vertical="center" wrapText="1"/>
    </xf>
    <xf numFmtId="0" fontId="5" fillId="0" borderId="108" xfId="0" applyFont="1" applyBorder="1" applyAlignment="1">
      <alignment horizontal="left" vertical="center" wrapText="1"/>
    </xf>
    <xf numFmtId="0" fontId="5" fillId="0" borderId="109" xfId="0" applyFont="1" applyBorder="1" applyAlignment="1">
      <alignment horizontal="left" vertical="center" wrapText="1"/>
    </xf>
    <xf numFmtId="0" fontId="5" fillId="0" borderId="110" xfId="0" applyFont="1" applyBorder="1" applyAlignment="1">
      <alignment horizontal="left" vertical="center" wrapText="1"/>
    </xf>
    <xf numFmtId="0" fontId="5" fillId="0" borderId="55" xfId="0" applyFont="1" applyBorder="1" applyAlignment="1">
      <alignment horizontal="center" vertical="center" wrapText="1"/>
    </xf>
    <xf numFmtId="177" fontId="10" fillId="0" borderId="55" xfId="0" applyNumberFormat="1" applyFont="1" applyBorder="1" applyAlignment="1">
      <alignment horizontal="right" vertical="center" shrinkToFit="1"/>
    </xf>
    <xf numFmtId="177" fontId="57" fillId="3" borderId="96" xfId="0" applyNumberFormat="1" applyFont="1" applyFill="1" applyBorder="1" applyAlignment="1" applyProtection="1">
      <alignment horizontal="right" vertical="center" shrinkToFit="1"/>
      <protection locked="0"/>
    </xf>
  </cellXfs>
  <cellStyles count="10">
    <cellStyle name="パーセント" xfId="9" builtinId="5"/>
    <cellStyle name="ハイパーリンク" xfId="7" builtinId="8"/>
    <cellStyle name="桁区切り" xfId="8" builtinId="6"/>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 name="標準 5" xfId="6" xr:uid="{00000000-0005-0000-0000-000006000000}"/>
  </cellStyles>
  <dxfs count="5">
    <dxf>
      <numFmt numFmtId="185" formatCode="0;;;@"/>
    </dxf>
    <dxf>
      <font>
        <color theme="0"/>
      </font>
      <fill>
        <patternFill patternType="none">
          <bgColor auto="1"/>
        </patternFill>
      </fill>
    </dxf>
    <dxf>
      <font>
        <color theme="0"/>
      </font>
      <fill>
        <patternFill patternType="none">
          <bgColor auto="1"/>
        </patternFill>
      </fill>
    </dxf>
    <dxf>
      <numFmt numFmtId="185" formatCode="0;;;@"/>
    </dxf>
    <dxf>
      <font>
        <color theme="0"/>
      </font>
      <fill>
        <patternFill patternType="none">
          <bgColor auto="1"/>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406400</xdr:colOff>
      <xdr:row>3</xdr:row>
      <xdr:rowOff>127635</xdr:rowOff>
    </xdr:from>
    <xdr:to>
      <xdr:col>11</xdr:col>
      <xdr:colOff>1591945</xdr:colOff>
      <xdr:row>5</xdr:row>
      <xdr:rowOff>519430</xdr:rowOff>
    </xdr:to>
    <xdr:sp macro="" textlink="">
      <xdr:nvSpPr>
        <xdr:cNvPr id="2" name="四角形吹き出し 5">
          <a:extLst>
            <a:ext uri="{FF2B5EF4-FFF2-40B4-BE49-F238E27FC236}">
              <a16:creationId xmlns:a16="http://schemas.microsoft.com/office/drawing/2014/main" id="{00000000-0008-0000-0700-000002000000}"/>
            </a:ext>
          </a:extLst>
        </xdr:cNvPr>
        <xdr:cNvSpPr/>
      </xdr:nvSpPr>
      <xdr:spPr>
        <a:xfrm>
          <a:off x="12065000" y="1042035"/>
          <a:ext cx="4995545" cy="820420"/>
        </a:xfrm>
        <a:prstGeom prst="wedgeRectCallout">
          <a:avLst>
            <a:gd name="adj1" fmla="val -21179"/>
            <a:gd name="adj2" fmla="val 6450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baseline="0">
              <a:solidFill>
                <a:schemeClr val="tx1"/>
              </a:solidFill>
            </a:rPr>
            <a:t>「ＮＰＯパネル展」、「ＮＰＯ支援講座」、「ＮＰＯ交流会」、「助成金説明会」の案内</a:t>
          </a:r>
          <a:r>
            <a:rPr lang="ja-JP" altLang="en-US" sz="1200" b="1">
              <a:solidFill>
                <a:schemeClr val="tx1"/>
              </a:solidFill>
            </a:rPr>
            <a:t>通知を助成金申請団体に送付します。</a:t>
          </a:r>
          <a:endParaRPr lang="en-US" altLang="ja-JP" sz="1200" b="1">
            <a:solidFill>
              <a:schemeClr val="tx1"/>
            </a:solidFill>
          </a:endParaRPr>
        </a:p>
        <a:p>
          <a:pPr algn="l"/>
          <a:r>
            <a:rPr lang="ja-JP" altLang="en-US" sz="1200" b="1">
              <a:solidFill>
                <a:schemeClr val="tx1"/>
              </a:solidFill>
            </a:rPr>
            <a:t>情報の提供をお願いいたします。</a:t>
          </a:r>
          <a:endParaRPr kumimoji="1" lang="en-US" altLang="ja-JP" sz="1200" b="1" baseline="0">
            <a:solidFill>
              <a:schemeClr val="tx1"/>
            </a:solidFill>
          </a:endParaRPr>
        </a:p>
      </xdr:txBody>
    </xdr:sp>
    <xdr:clientData/>
  </xdr:twoCellAnchor>
  <xdr:twoCellAnchor>
    <xdr:from>
      <xdr:col>3</xdr:col>
      <xdr:colOff>1692275</xdr:colOff>
      <xdr:row>3</xdr:row>
      <xdr:rowOff>139700</xdr:rowOff>
    </xdr:from>
    <xdr:to>
      <xdr:col>3</xdr:col>
      <xdr:colOff>2663825</xdr:colOff>
      <xdr:row>4</xdr:row>
      <xdr:rowOff>216535</xdr:rowOff>
    </xdr:to>
    <xdr:sp macro="" textlink="">
      <xdr:nvSpPr>
        <xdr:cNvPr id="3" name="四角形吹き出し 7">
          <a:extLst>
            <a:ext uri="{FF2B5EF4-FFF2-40B4-BE49-F238E27FC236}">
              <a16:creationId xmlns:a16="http://schemas.microsoft.com/office/drawing/2014/main" id="{00000000-0008-0000-0700-000003000000}"/>
            </a:ext>
          </a:extLst>
        </xdr:cNvPr>
        <xdr:cNvSpPr/>
      </xdr:nvSpPr>
      <xdr:spPr>
        <a:xfrm>
          <a:off x="4425950" y="1054100"/>
          <a:ext cx="971550" cy="286385"/>
        </a:xfrm>
        <a:prstGeom prst="wedgeRectCallout">
          <a:avLst>
            <a:gd name="adj1" fmla="val -38005"/>
            <a:gd name="adj2" fmla="val 6795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選択入力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1047115</xdr:colOff>
      <xdr:row>1</xdr:row>
      <xdr:rowOff>161925</xdr:rowOff>
    </xdr:from>
    <xdr:to>
      <xdr:col>9</xdr:col>
      <xdr:colOff>123190</xdr:colOff>
      <xdr:row>3</xdr:row>
      <xdr:rowOff>105410</xdr:rowOff>
    </xdr:to>
    <xdr:sp macro="" textlink="">
      <xdr:nvSpPr>
        <xdr:cNvPr id="2" name="四角形吹き出し 4">
          <a:extLst>
            <a:ext uri="{FF2B5EF4-FFF2-40B4-BE49-F238E27FC236}">
              <a16:creationId xmlns:a16="http://schemas.microsoft.com/office/drawing/2014/main" id="{00000000-0008-0000-0A00-000002000000}"/>
            </a:ext>
          </a:extLst>
        </xdr:cNvPr>
        <xdr:cNvSpPr/>
      </xdr:nvSpPr>
      <xdr:spPr>
        <a:xfrm>
          <a:off x="8047990" y="371475"/>
          <a:ext cx="1181100" cy="362585"/>
        </a:xfrm>
        <a:prstGeom prst="wedgeRectCallout">
          <a:avLst>
            <a:gd name="adj1" fmla="val -68650"/>
            <a:gd name="adj2" fmla="val 3602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rPr>
            <a:t>選択入力。</a:t>
          </a:r>
        </a:p>
      </xdr:txBody>
    </xdr:sp>
    <xdr:clientData/>
  </xdr:twoCellAnchor>
  <xdr:twoCellAnchor>
    <xdr:from>
      <xdr:col>6</xdr:col>
      <xdr:colOff>154305</xdr:colOff>
      <xdr:row>5</xdr:row>
      <xdr:rowOff>228600</xdr:rowOff>
    </xdr:from>
    <xdr:to>
      <xdr:col>10</xdr:col>
      <xdr:colOff>829945</xdr:colOff>
      <xdr:row>9</xdr:row>
      <xdr:rowOff>0</xdr:rowOff>
    </xdr:to>
    <xdr:sp macro="" textlink="">
      <xdr:nvSpPr>
        <xdr:cNvPr id="3" name="四角形吹き出し 5">
          <a:extLst>
            <a:ext uri="{FF2B5EF4-FFF2-40B4-BE49-F238E27FC236}">
              <a16:creationId xmlns:a16="http://schemas.microsoft.com/office/drawing/2014/main" id="{00000000-0008-0000-0A00-000003000000}"/>
            </a:ext>
          </a:extLst>
        </xdr:cNvPr>
        <xdr:cNvSpPr/>
      </xdr:nvSpPr>
      <xdr:spPr>
        <a:xfrm>
          <a:off x="7155180" y="1266825"/>
          <a:ext cx="3790315" cy="1123950"/>
        </a:xfrm>
        <a:prstGeom prst="wedgeRectCallout">
          <a:avLst>
            <a:gd name="adj1" fmla="val -84558"/>
            <a:gd name="adj2" fmla="val -42244"/>
          </a:avLst>
        </a:prstGeom>
        <a:solidFill>
          <a:sysClr val="window" lastClr="FFFFFF"/>
        </a:solidFill>
        <a:ln w="25400" cap="flat" cmpd="sng" algn="ctr">
          <a:solidFill>
            <a:srgbClr val="4F81BD">
              <a:shade val="50000"/>
            </a:srgbClr>
          </a:solidFill>
          <a:prstDash val="solid"/>
        </a:ln>
      </xdr:spPr>
      <xdr:txBody>
        <a:bodyPr vertOverflow="clip" horzOverflow="clip" rtlCol="0" anchor="ctr"/>
        <a:lstStyle/>
        <a:p>
          <a:pPr algn="l"/>
          <a:r>
            <a:rPr kumimoji="1" lang="en-US" altLang="ja-JP" sz="1200" b="1">
              <a:solidFill>
                <a:sysClr val="windowText" lastClr="000000"/>
              </a:solidFill>
              <a:latin typeface="Calibri"/>
              <a:ea typeface="ＭＳ Ｐゴシック"/>
            </a:rPr>
            <a:t>【</a:t>
          </a:r>
          <a:r>
            <a:rPr kumimoji="1" lang="ja-JP" altLang="en-US" sz="1200" b="1">
              <a:solidFill>
                <a:sysClr val="windowText" lastClr="000000"/>
              </a:solidFill>
              <a:latin typeface="Calibri"/>
              <a:ea typeface="ＭＳ Ｐゴシック"/>
            </a:rPr>
            <a:t>自由意見</a:t>
          </a:r>
          <a:r>
            <a:rPr kumimoji="1" lang="en-US" altLang="ja-JP" sz="1200" b="1">
              <a:solidFill>
                <a:sysClr val="windowText" lastClr="000000"/>
              </a:solidFill>
              <a:latin typeface="Calibri"/>
              <a:ea typeface="ＭＳ Ｐゴシック"/>
            </a:rPr>
            <a:t>】</a:t>
          </a:r>
          <a:r>
            <a:rPr kumimoji="1" lang="ja-JP" altLang="en-US" sz="1200" b="1">
              <a:solidFill>
                <a:sysClr val="windowText" lastClr="000000"/>
              </a:solidFill>
              <a:latin typeface="Calibri"/>
              <a:ea typeface="ＭＳ Ｐゴシック"/>
            </a:rPr>
            <a:t>は、審査会ででた意見を入力してください。</a:t>
          </a:r>
          <a:endParaRPr kumimoji="1" lang="en-US" altLang="ja-JP" sz="1200" b="1">
            <a:solidFill>
              <a:schemeClr val="tx1"/>
            </a:solidFill>
          </a:endParaRPr>
        </a:p>
        <a:p>
          <a:pPr algn="l"/>
          <a:r>
            <a:rPr kumimoji="1" lang="ja-JP" altLang="en-US" sz="1200" b="1">
              <a:solidFill>
                <a:sysClr val="windowText" lastClr="000000"/>
              </a:solidFill>
              <a:latin typeface="Calibri"/>
              <a:ea typeface="ＭＳ Ｐゴシック"/>
            </a:rPr>
            <a:t>特にない場合は、未記入でも構いません。</a:t>
          </a:r>
          <a:endParaRPr kumimoji="1" lang="en-US" altLang="ja-JP" sz="1200" b="1">
            <a:solidFill>
              <a:schemeClr val="tx1"/>
            </a:solidFill>
          </a:endParaRPr>
        </a:p>
        <a:p>
          <a:pPr algn="l"/>
          <a:r>
            <a:rPr kumimoji="1" lang="en-US" altLang="ja-JP" sz="1200" b="1">
              <a:solidFill>
                <a:sysClr val="windowText" lastClr="000000"/>
              </a:solidFill>
              <a:latin typeface="Calibri"/>
              <a:ea typeface="ＭＳ Ｐゴシック"/>
            </a:rPr>
            <a:t>※</a:t>
          </a:r>
          <a:r>
            <a:rPr kumimoji="1" lang="ja-JP" altLang="en-US" sz="1200" b="1">
              <a:solidFill>
                <a:sysClr val="windowText" lastClr="000000"/>
              </a:solidFill>
              <a:latin typeface="Calibri"/>
              <a:ea typeface="ＭＳ Ｐゴシック"/>
            </a:rPr>
            <a:t>不交付団体の場合は、不交付の理由が分かるように作成をお願いします。</a:t>
          </a:r>
        </a:p>
      </xdr:txBody>
    </xdr:sp>
    <xdr:clientData/>
  </xdr:twoCellAnchor>
  <xdr:twoCellAnchor>
    <xdr:from>
      <xdr:col>1</xdr:col>
      <xdr:colOff>2326005</xdr:colOff>
      <xdr:row>6</xdr:row>
      <xdr:rowOff>265430</xdr:rowOff>
    </xdr:from>
    <xdr:to>
      <xdr:col>3</xdr:col>
      <xdr:colOff>630555</xdr:colOff>
      <xdr:row>8</xdr:row>
      <xdr:rowOff>141605</xdr:rowOff>
    </xdr:to>
    <xdr:sp macro="" textlink="">
      <xdr:nvSpPr>
        <xdr:cNvPr id="4" name="四角形吹き出し 6">
          <a:extLst>
            <a:ext uri="{FF2B5EF4-FFF2-40B4-BE49-F238E27FC236}">
              <a16:creationId xmlns:a16="http://schemas.microsoft.com/office/drawing/2014/main" id="{00000000-0008-0000-0A00-000004000000}"/>
            </a:ext>
          </a:extLst>
        </xdr:cNvPr>
        <xdr:cNvSpPr/>
      </xdr:nvSpPr>
      <xdr:spPr>
        <a:xfrm>
          <a:off x="2668905" y="1541780"/>
          <a:ext cx="2181225" cy="619125"/>
        </a:xfrm>
        <a:prstGeom prst="wedgeRectCallout">
          <a:avLst>
            <a:gd name="adj1" fmla="val 61885"/>
            <a:gd name="adj2" fmla="val -745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rPr>
            <a:t>リストシートのセル「Ｅ１」に</a:t>
          </a:r>
          <a:endParaRPr kumimoji="1" lang="en-US" altLang="ja-JP" sz="1200" b="1">
            <a:solidFill>
              <a:schemeClr val="tx1"/>
            </a:solidFill>
          </a:endParaRPr>
        </a:p>
        <a:p>
          <a:pPr algn="l"/>
          <a:r>
            <a:rPr kumimoji="1" lang="ja-JP" altLang="en-US" sz="1200" b="1">
              <a:solidFill>
                <a:schemeClr val="tx1"/>
              </a:solidFill>
            </a:rPr>
            <a:t>区政目標を入力してください。</a:t>
          </a:r>
        </a:p>
      </xdr:txBody>
    </xdr:sp>
    <xdr:clientData/>
  </xdr:twoCellAnchor>
  <xdr:twoCellAnchor>
    <xdr:from>
      <xdr:col>0</xdr:col>
      <xdr:colOff>151130</xdr:colOff>
      <xdr:row>0</xdr:row>
      <xdr:rowOff>142240</xdr:rowOff>
    </xdr:from>
    <xdr:to>
      <xdr:col>1</xdr:col>
      <xdr:colOff>1990090</xdr:colOff>
      <xdr:row>3</xdr:row>
      <xdr:rowOff>132715</xdr:rowOff>
    </xdr:to>
    <xdr:sp macro="" textlink="">
      <xdr:nvSpPr>
        <xdr:cNvPr id="5" name="四角形吹き出し 7">
          <a:extLst>
            <a:ext uri="{FF2B5EF4-FFF2-40B4-BE49-F238E27FC236}">
              <a16:creationId xmlns:a16="http://schemas.microsoft.com/office/drawing/2014/main" id="{00000000-0008-0000-0A00-000005000000}"/>
            </a:ext>
          </a:extLst>
        </xdr:cNvPr>
        <xdr:cNvSpPr/>
      </xdr:nvSpPr>
      <xdr:spPr>
        <a:xfrm>
          <a:off x="151130" y="142240"/>
          <a:ext cx="2181860" cy="619125"/>
        </a:xfrm>
        <a:prstGeom prst="wedgeRectCallout">
          <a:avLst>
            <a:gd name="adj1" fmla="val 49221"/>
            <a:gd name="adj2" fmla="val -3822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rPr>
            <a:t>申請番号１番以降は、シートをコピーして作成ください。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1305560</xdr:colOff>
      <xdr:row>7</xdr:row>
      <xdr:rowOff>187325</xdr:rowOff>
    </xdr:from>
    <xdr:to>
      <xdr:col>4</xdr:col>
      <xdr:colOff>85725</xdr:colOff>
      <xdr:row>7</xdr:row>
      <xdr:rowOff>1101725</xdr:rowOff>
    </xdr:to>
    <xdr:sp macro="" textlink="">
      <xdr:nvSpPr>
        <xdr:cNvPr id="2" name="四角形吹き出し 2">
          <a:extLst>
            <a:ext uri="{FF2B5EF4-FFF2-40B4-BE49-F238E27FC236}">
              <a16:creationId xmlns:a16="http://schemas.microsoft.com/office/drawing/2014/main" id="{00000000-0008-0000-0B00-000002000000}"/>
            </a:ext>
          </a:extLst>
        </xdr:cNvPr>
        <xdr:cNvSpPr/>
      </xdr:nvSpPr>
      <xdr:spPr>
        <a:xfrm>
          <a:off x="1305560" y="2892425"/>
          <a:ext cx="4809490" cy="914400"/>
        </a:xfrm>
        <a:prstGeom prst="wedgeRectCallout">
          <a:avLst>
            <a:gd name="adj1" fmla="val -57463"/>
            <a:gd name="adj2" fmla="val -3837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rPr>
            <a:t>審査会で出された意見や、継続して助成を受けることとなる事業について前年度の報告書等の内容を踏まえた事業実施上工夫してほしいこと等を記入してください。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AM114"/>
  <sheetViews>
    <sheetView view="pageBreakPreview" topLeftCell="B1" zoomScale="80" zoomScaleSheetLayoutView="80" workbookViewId="0">
      <selection activeCell="B9" sqref="B9"/>
    </sheetView>
  </sheetViews>
  <sheetFormatPr defaultColWidth="9" defaultRowHeight="13" x14ac:dyDescent="0.2"/>
  <cols>
    <col min="1" max="1" width="9.6328125" style="1" customWidth="1"/>
    <col min="2" max="2" width="13.08984375" style="1" bestFit="1" customWidth="1"/>
    <col min="3" max="3" width="13.08984375" style="2" bestFit="1" customWidth="1"/>
    <col min="4" max="4" width="36.08984375" style="1" bestFit="1" customWidth="1"/>
    <col min="5" max="5" width="12.6328125" style="2" bestFit="1" customWidth="1"/>
    <col min="6" max="6" width="14.90625" style="2" bestFit="1" customWidth="1"/>
    <col min="7" max="7" width="38.26953125" style="2" bestFit="1" customWidth="1"/>
    <col min="8" max="8" width="15.26953125" style="3" customWidth="1"/>
    <col min="9" max="9" width="13.7265625" style="2" bestFit="1" customWidth="1"/>
    <col min="10" max="10" width="21.453125" style="2" bestFit="1" customWidth="1"/>
    <col min="11" max="11" width="14.7265625" style="2" bestFit="1" customWidth="1"/>
    <col min="12" max="12" width="54.26953125" style="2" bestFit="1" customWidth="1"/>
    <col min="13" max="19" width="25" style="2" customWidth="1"/>
    <col min="20" max="20" width="15.26953125" style="3" customWidth="1"/>
    <col min="21" max="21" width="15.26953125" style="2" customWidth="1"/>
    <col min="22" max="23" width="11.08984375" style="2" bestFit="1" customWidth="1"/>
    <col min="24" max="24" width="8" style="2" bestFit="1" customWidth="1"/>
    <col min="25" max="25" width="95.453125" style="2" bestFit="1" customWidth="1"/>
    <col min="26" max="26" width="8" style="2" bestFit="1" customWidth="1"/>
    <col min="27" max="27" width="19.453125" style="2" bestFit="1" customWidth="1"/>
    <col min="28" max="28" width="7.26953125" style="2" bestFit="1" customWidth="1"/>
    <col min="29" max="29" width="7.453125" style="2" customWidth="1"/>
    <col min="30" max="30" width="13" style="2" customWidth="1"/>
    <col min="31" max="31" width="13.36328125" style="4" bestFit="1" customWidth="1"/>
    <col min="32" max="32" width="12.7265625" style="5" customWidth="1"/>
    <col min="33" max="34" width="8" style="5" customWidth="1"/>
    <col min="35" max="35" width="14" style="2" bestFit="1" customWidth="1"/>
    <col min="36" max="36" width="15" style="2" customWidth="1"/>
    <col min="37" max="37" width="7.90625" style="2" bestFit="1" customWidth="1"/>
    <col min="38" max="38" width="10.08984375" style="2" bestFit="1" customWidth="1"/>
    <col min="39" max="39" width="54.26953125" style="2" bestFit="1" customWidth="1"/>
    <col min="40" max="40" width="9" style="2" customWidth="1"/>
    <col min="41" max="16384" width="9" style="2"/>
  </cols>
  <sheetData>
    <row r="1" spans="1:34" ht="42.75" customHeight="1" x14ac:dyDescent="0.2">
      <c r="B1" s="13" t="s">
        <v>215</v>
      </c>
      <c r="C1" s="19" t="s">
        <v>74</v>
      </c>
      <c r="D1" s="19"/>
      <c r="E1" s="19"/>
      <c r="F1" s="19"/>
      <c r="G1" s="7"/>
      <c r="H1" s="19"/>
      <c r="J1" s="77" t="s">
        <v>103</v>
      </c>
      <c r="T1" s="19"/>
      <c r="U1" s="19"/>
    </row>
    <row r="2" spans="1:34" ht="12.75" customHeight="1" x14ac:dyDescent="0.2">
      <c r="A2" s="7"/>
      <c r="B2" s="7"/>
      <c r="C2" s="7"/>
      <c r="D2" s="7"/>
      <c r="E2" s="7"/>
      <c r="F2" s="7"/>
      <c r="G2" s="7"/>
      <c r="H2" s="19"/>
      <c r="T2" s="19"/>
      <c r="U2" s="19"/>
    </row>
    <row r="3" spans="1:34" ht="16" x14ac:dyDescent="0.2">
      <c r="A3" s="200" t="s">
        <v>99</v>
      </c>
      <c r="B3" s="201"/>
      <c r="C3" s="201"/>
      <c r="D3" s="202"/>
      <c r="E3" s="206" t="s">
        <v>100</v>
      </c>
      <c r="F3" s="207"/>
      <c r="G3" s="49"/>
      <c r="H3" s="49"/>
      <c r="T3" s="49"/>
      <c r="U3" s="49"/>
    </row>
    <row r="4" spans="1:34" ht="16" x14ac:dyDescent="0.2">
      <c r="A4" s="203"/>
      <c r="B4" s="204"/>
      <c r="C4" s="204"/>
      <c r="D4" s="205"/>
      <c r="E4" s="208"/>
      <c r="F4" s="209"/>
      <c r="G4" s="49"/>
      <c r="H4" s="49"/>
      <c r="T4" s="49"/>
      <c r="U4" s="49"/>
    </row>
    <row r="5" spans="1:34" ht="16" x14ac:dyDescent="0.2">
      <c r="A5" s="203"/>
      <c r="B5" s="204"/>
      <c r="C5" s="204"/>
      <c r="D5" s="205"/>
      <c r="E5" s="27" t="s">
        <v>21</v>
      </c>
      <c r="F5" s="40" t="s">
        <v>102</v>
      </c>
      <c r="G5" s="14"/>
      <c r="H5" s="14"/>
      <c r="T5" s="14"/>
      <c r="U5" s="14"/>
    </row>
    <row r="6" spans="1:34" ht="42.75" customHeight="1" x14ac:dyDescent="0.2">
      <c r="A6" s="197" t="s">
        <v>176</v>
      </c>
      <c r="B6" s="198"/>
      <c r="C6" s="198"/>
      <c r="D6" s="199"/>
      <c r="E6" s="28">
        <f>D79</f>
        <v>0</v>
      </c>
      <c r="F6" s="41">
        <f>SUM(H9:H78)</f>
        <v>0</v>
      </c>
      <c r="G6" s="50"/>
      <c r="H6" s="54"/>
      <c r="T6" s="54"/>
      <c r="U6" s="54"/>
    </row>
    <row r="7" spans="1:34" ht="13.5" customHeight="1" x14ac:dyDescent="0.2">
      <c r="I7" s="66"/>
      <c r="J7" s="66"/>
      <c r="K7" s="66"/>
      <c r="L7" s="66"/>
      <c r="M7" s="93"/>
      <c r="N7" s="93"/>
      <c r="O7" s="93"/>
      <c r="P7" s="93"/>
      <c r="Q7" s="93"/>
      <c r="R7" s="93"/>
      <c r="S7" s="93"/>
      <c r="V7" s="93"/>
      <c r="W7" s="93"/>
      <c r="AE7" s="2"/>
      <c r="AF7" s="2"/>
      <c r="AG7" s="2"/>
      <c r="AH7" s="2"/>
    </row>
    <row r="8" spans="1:34" s="6" customFormat="1" ht="40" customHeight="1" x14ac:dyDescent="0.2">
      <c r="A8" s="8" t="s">
        <v>85</v>
      </c>
      <c r="B8" s="8" t="s">
        <v>52</v>
      </c>
      <c r="C8" s="8" t="s">
        <v>65</v>
      </c>
      <c r="D8" s="22" t="s">
        <v>157</v>
      </c>
      <c r="E8" s="8" t="s">
        <v>35</v>
      </c>
      <c r="F8" s="42" t="s">
        <v>16</v>
      </c>
      <c r="G8" s="22" t="s">
        <v>42</v>
      </c>
      <c r="H8" s="55" t="s">
        <v>18</v>
      </c>
      <c r="I8" s="67" t="s">
        <v>89</v>
      </c>
      <c r="J8" s="42" t="s">
        <v>56</v>
      </c>
      <c r="K8" s="42" t="s">
        <v>25</v>
      </c>
      <c r="L8" s="88" t="s">
        <v>189</v>
      </c>
      <c r="M8" s="88" t="s">
        <v>141</v>
      </c>
      <c r="N8" s="94" t="s">
        <v>38</v>
      </c>
      <c r="O8" s="88" t="s">
        <v>4</v>
      </c>
      <c r="P8" s="88" t="s">
        <v>186</v>
      </c>
      <c r="Q8" s="88" t="s">
        <v>171</v>
      </c>
      <c r="R8" s="88" t="s">
        <v>147</v>
      </c>
      <c r="S8" s="88" t="s">
        <v>169</v>
      </c>
      <c r="T8" s="55" t="s">
        <v>188</v>
      </c>
      <c r="U8" s="55" t="s">
        <v>212</v>
      </c>
      <c r="V8" s="88" t="s">
        <v>170</v>
      </c>
      <c r="W8" s="1"/>
      <c r="AE8" s="1"/>
      <c r="AF8" s="1"/>
      <c r="AG8" s="1"/>
      <c r="AH8" s="1"/>
    </row>
    <row r="9" spans="1:34" ht="30.75" customHeight="1" x14ac:dyDescent="0.2">
      <c r="A9" s="9">
        <v>1</v>
      </c>
      <c r="B9" s="15"/>
      <c r="C9" s="20"/>
      <c r="D9" s="23"/>
      <c r="E9" s="29"/>
      <c r="F9" s="43"/>
      <c r="G9" s="51"/>
      <c r="H9" s="56"/>
      <c r="I9" s="68"/>
      <c r="J9" s="78"/>
      <c r="K9" s="85"/>
      <c r="L9" s="89"/>
      <c r="M9" s="89"/>
      <c r="N9" s="85"/>
      <c r="O9" s="85"/>
      <c r="P9" s="86"/>
      <c r="Q9" s="86"/>
      <c r="R9" s="95" t="str">
        <f t="shared" ref="R9:R72" si="0">$A$6</f>
        <v>２　地域愛と人のつながりが広がり、安心して暮らし、生き生きと活躍できる地域づくりのための活動</v>
      </c>
      <c r="S9" s="96">
        <f>審査結果一覧!J5</f>
        <v>58300</v>
      </c>
      <c r="T9" s="56">
        <f t="shared" ref="T9:T72" si="1">H9</f>
        <v>0</v>
      </c>
      <c r="U9" s="56"/>
      <c r="V9" s="97" t="e">
        <f>審査結果一覧!#REF!</f>
        <v>#REF!</v>
      </c>
      <c r="W9" s="98"/>
      <c r="Y9" s="99" t="s">
        <v>177</v>
      </c>
      <c r="Z9" s="2" t="s">
        <v>172</v>
      </c>
      <c r="AA9" s="2" t="s">
        <v>154</v>
      </c>
      <c r="AB9" s="2" t="s">
        <v>155</v>
      </c>
      <c r="AC9" s="2" t="s">
        <v>187</v>
      </c>
      <c r="AE9" s="2"/>
      <c r="AF9" s="2"/>
      <c r="AG9" s="2"/>
      <c r="AH9" s="2"/>
    </row>
    <row r="10" spans="1:34" ht="30.75" customHeight="1" x14ac:dyDescent="0.2">
      <c r="A10" s="9">
        <v>2</v>
      </c>
      <c r="B10" s="15"/>
      <c r="C10" s="20"/>
      <c r="D10" s="23"/>
      <c r="E10" s="30"/>
      <c r="F10" s="43"/>
      <c r="G10" s="51"/>
      <c r="H10" s="56"/>
      <c r="I10" s="68"/>
      <c r="J10" s="78"/>
      <c r="K10" s="85"/>
      <c r="L10" s="89"/>
      <c r="M10" s="85"/>
      <c r="N10" s="85"/>
      <c r="O10" s="86"/>
      <c r="P10" s="86"/>
      <c r="Q10" s="86"/>
      <c r="R10" s="95" t="str">
        <f t="shared" si="0"/>
        <v>２　地域愛と人のつながりが広がり、安心して暮らし、生き生きと活躍できる地域づくりのための活動</v>
      </c>
      <c r="S10" s="96" t="e">
        <f>審査結果一覧!#REF!</f>
        <v>#REF!</v>
      </c>
      <c r="T10" s="56">
        <f t="shared" si="1"/>
        <v>0</v>
      </c>
      <c r="U10" s="56"/>
      <c r="V10" s="97" t="e">
        <f>審査結果一覧!#REF!</f>
        <v>#REF!</v>
      </c>
      <c r="W10" s="98"/>
      <c r="Y10" s="99" t="s">
        <v>176</v>
      </c>
      <c r="Z10" s="2" t="s">
        <v>173</v>
      </c>
      <c r="AA10" s="2" t="s">
        <v>133</v>
      </c>
      <c r="AB10" s="2" t="s">
        <v>156</v>
      </c>
      <c r="AC10" s="2" t="s">
        <v>68</v>
      </c>
      <c r="AE10" s="2"/>
      <c r="AF10" s="2"/>
      <c r="AG10" s="2"/>
      <c r="AH10" s="2"/>
    </row>
    <row r="11" spans="1:34" ht="30.75" customHeight="1" x14ac:dyDescent="0.2">
      <c r="A11" s="9">
        <v>3</v>
      </c>
      <c r="B11" s="15"/>
      <c r="C11" s="20"/>
      <c r="D11" s="24"/>
      <c r="E11" s="31"/>
      <c r="F11" s="44"/>
      <c r="G11" s="51"/>
      <c r="H11" s="56"/>
      <c r="I11" s="69"/>
      <c r="J11" s="79"/>
      <c r="K11" s="86"/>
      <c r="L11" s="86"/>
      <c r="M11" s="86"/>
      <c r="N11" s="86"/>
      <c r="O11" s="86"/>
      <c r="P11" s="86"/>
      <c r="Q11" s="86"/>
      <c r="R11" s="95" t="str">
        <f t="shared" si="0"/>
        <v>２　地域愛と人のつながりが広がり、安心して暮らし、生き生きと活躍できる地域づくりのための活動</v>
      </c>
      <c r="S11" s="96" t="e">
        <f>審査結果一覧!#REF!</f>
        <v>#REF!</v>
      </c>
      <c r="T11" s="56">
        <f t="shared" si="1"/>
        <v>0</v>
      </c>
      <c r="U11" s="56"/>
      <c r="V11" s="97" t="e">
        <f>審査結果一覧!#REF!</f>
        <v>#REF!</v>
      </c>
      <c r="W11" s="98"/>
      <c r="Y11" s="99" t="s">
        <v>175</v>
      </c>
      <c r="Z11" s="2" t="s">
        <v>179</v>
      </c>
      <c r="AC11" s="2" t="s">
        <v>106</v>
      </c>
      <c r="AE11" s="2"/>
      <c r="AF11" s="2"/>
      <c r="AG11" s="2"/>
      <c r="AH11" s="2"/>
    </row>
    <row r="12" spans="1:34" ht="30.75" customHeight="1" x14ac:dyDescent="0.2">
      <c r="A12" s="9">
        <v>4</v>
      </c>
      <c r="B12" s="15"/>
      <c r="C12" s="20"/>
      <c r="D12" s="24"/>
      <c r="E12" s="32"/>
      <c r="F12" s="44"/>
      <c r="G12" s="51"/>
      <c r="H12" s="56"/>
      <c r="I12" s="69"/>
      <c r="J12" s="79"/>
      <c r="K12" s="86"/>
      <c r="L12" s="86"/>
      <c r="M12" s="86"/>
      <c r="N12" s="86"/>
      <c r="O12" s="86"/>
      <c r="P12" s="86"/>
      <c r="Q12" s="86"/>
      <c r="R12" s="95" t="str">
        <f t="shared" si="0"/>
        <v>２　地域愛と人のつながりが広がり、安心して暮らし、生き生きと活躍できる地域づくりのための活動</v>
      </c>
      <c r="S12" s="96">
        <f>審査結果一覧!J6</f>
        <v>139200</v>
      </c>
      <c r="T12" s="56">
        <f t="shared" si="1"/>
        <v>0</v>
      </c>
      <c r="U12" s="56"/>
      <c r="V12" s="97" t="e">
        <f>審査結果一覧!#REF!</f>
        <v>#REF!</v>
      </c>
      <c r="W12" s="98"/>
      <c r="Y12" s="99" t="s">
        <v>129</v>
      </c>
      <c r="Z12" s="2" t="s">
        <v>174</v>
      </c>
      <c r="AE12" s="2"/>
      <c r="AF12" s="2"/>
      <c r="AG12" s="2"/>
      <c r="AH12" s="2"/>
    </row>
    <row r="13" spans="1:34" ht="30.75" customHeight="1" x14ac:dyDescent="0.2">
      <c r="A13" s="9">
        <v>5</v>
      </c>
      <c r="B13" s="15"/>
      <c r="C13" s="20"/>
      <c r="D13" s="23"/>
      <c r="E13" s="29"/>
      <c r="F13" s="43"/>
      <c r="G13" s="51"/>
      <c r="H13" s="56"/>
      <c r="I13" s="69"/>
      <c r="J13" s="80"/>
      <c r="K13" s="86"/>
      <c r="L13" s="86"/>
      <c r="M13" s="86"/>
      <c r="N13" s="86"/>
      <c r="O13" s="86"/>
      <c r="P13" s="86"/>
      <c r="Q13" s="86"/>
      <c r="R13" s="95" t="str">
        <f t="shared" si="0"/>
        <v>２　地域愛と人のつながりが広がり、安心して暮らし、生き生きと活躍できる地域づくりのための活動</v>
      </c>
      <c r="S13" s="96">
        <f>審査結果一覧!J7</f>
        <v>128000</v>
      </c>
      <c r="T13" s="56">
        <f t="shared" si="1"/>
        <v>0</v>
      </c>
      <c r="U13" s="56"/>
      <c r="V13" s="97" t="e">
        <f>審査結果一覧!#REF!</f>
        <v>#REF!</v>
      </c>
      <c r="W13" s="98"/>
      <c r="Y13" s="99" t="s">
        <v>178</v>
      </c>
      <c r="Z13" s="2" t="s">
        <v>165</v>
      </c>
      <c r="AE13" s="2"/>
      <c r="AF13" s="2"/>
      <c r="AG13" s="2"/>
      <c r="AH13" s="2"/>
    </row>
    <row r="14" spans="1:34" ht="30.75" customHeight="1" x14ac:dyDescent="0.2">
      <c r="A14" s="9">
        <v>6</v>
      </c>
      <c r="B14" s="15"/>
      <c r="C14" s="20"/>
      <c r="D14" s="23"/>
      <c r="E14" s="29"/>
      <c r="F14" s="43"/>
      <c r="G14" s="51"/>
      <c r="H14" s="56"/>
      <c r="I14" s="69"/>
      <c r="J14" s="80"/>
      <c r="K14" s="86"/>
      <c r="L14" s="86"/>
      <c r="M14" s="86"/>
      <c r="N14" s="86"/>
      <c r="O14" s="86"/>
      <c r="P14" s="86"/>
      <c r="Q14" s="86"/>
      <c r="R14" s="95" t="str">
        <f t="shared" si="0"/>
        <v>２　地域愛と人のつながりが広がり、安心して暮らし、生き生きと活躍できる地域づくりのための活動</v>
      </c>
      <c r="S14" s="96">
        <f>審査結果一覧!J8</f>
        <v>139200</v>
      </c>
      <c r="T14" s="56">
        <f t="shared" si="1"/>
        <v>0</v>
      </c>
      <c r="U14" s="56"/>
      <c r="V14" s="97" t="e">
        <f>審査結果一覧!#REF!</f>
        <v>#REF!</v>
      </c>
      <c r="W14" s="98"/>
      <c r="Y14" s="99" t="s">
        <v>128</v>
      </c>
      <c r="Z14" s="2" t="s">
        <v>180</v>
      </c>
      <c r="AE14" s="2"/>
      <c r="AF14" s="2"/>
      <c r="AG14" s="2"/>
      <c r="AH14" s="2"/>
    </row>
    <row r="15" spans="1:34" ht="30.75" customHeight="1" x14ac:dyDescent="0.2">
      <c r="A15" s="9">
        <v>7</v>
      </c>
      <c r="B15" s="16"/>
      <c r="C15" s="21"/>
      <c r="D15" s="25"/>
      <c r="E15" s="30"/>
      <c r="F15" s="43"/>
      <c r="G15" s="51"/>
      <c r="H15" s="56"/>
      <c r="I15" s="69"/>
      <c r="J15" s="80"/>
      <c r="K15" s="86"/>
      <c r="L15" s="86"/>
      <c r="M15" s="86"/>
      <c r="N15" s="86"/>
      <c r="O15" s="86"/>
      <c r="P15" s="86"/>
      <c r="Q15" s="86"/>
      <c r="R15" s="95" t="str">
        <f t="shared" si="0"/>
        <v>２　地域愛と人のつながりが広がり、安心して暮らし、生き生きと活躍できる地域づくりのための活動</v>
      </c>
      <c r="S15" s="96">
        <f>審査結果一覧!J9</f>
        <v>139200</v>
      </c>
      <c r="T15" s="56">
        <f t="shared" si="1"/>
        <v>0</v>
      </c>
      <c r="U15" s="56"/>
      <c r="V15" s="97" t="e">
        <f>審査結果一覧!#REF!</f>
        <v>#REF!</v>
      </c>
      <c r="W15" s="98"/>
      <c r="Y15" s="99" t="s">
        <v>46</v>
      </c>
      <c r="Z15" s="2" t="s">
        <v>181</v>
      </c>
      <c r="AE15" s="2"/>
      <c r="AF15" s="2"/>
      <c r="AG15" s="2"/>
      <c r="AH15" s="2"/>
    </row>
    <row r="16" spans="1:34" ht="30.75" customHeight="1" x14ac:dyDescent="0.2">
      <c r="A16" s="9">
        <v>8</v>
      </c>
      <c r="B16" s="15"/>
      <c r="C16" s="20"/>
      <c r="D16" s="23"/>
      <c r="E16" s="30"/>
      <c r="F16" s="43"/>
      <c r="G16" s="51"/>
      <c r="H16" s="56"/>
      <c r="I16" s="69"/>
      <c r="J16" s="80"/>
      <c r="K16" s="86"/>
      <c r="L16" s="86"/>
      <c r="M16" s="86"/>
      <c r="N16" s="86"/>
      <c r="O16" s="86"/>
      <c r="P16" s="86"/>
      <c r="Q16" s="86"/>
      <c r="R16" s="95" t="str">
        <f t="shared" si="0"/>
        <v>２　地域愛と人のつながりが広がり、安心して暮らし、生き生きと活躍できる地域づくりのための活動</v>
      </c>
      <c r="S16" s="96">
        <f>審査結果一覧!J10</f>
        <v>25000</v>
      </c>
      <c r="T16" s="56">
        <f t="shared" si="1"/>
        <v>0</v>
      </c>
      <c r="U16" s="56"/>
      <c r="V16" s="97" t="e">
        <f>審査結果一覧!#REF!</f>
        <v>#REF!</v>
      </c>
      <c r="W16" s="98"/>
      <c r="Y16" s="99" t="s">
        <v>151</v>
      </c>
      <c r="Z16" s="2" t="s">
        <v>182</v>
      </c>
      <c r="AE16" s="2"/>
      <c r="AF16" s="2"/>
      <c r="AG16" s="2"/>
      <c r="AH16" s="2"/>
    </row>
    <row r="17" spans="1:34" ht="30.75" customHeight="1" x14ac:dyDescent="0.2">
      <c r="A17" s="9">
        <v>9</v>
      </c>
      <c r="B17" s="15"/>
      <c r="C17" s="20"/>
      <c r="D17" s="23"/>
      <c r="E17" s="29"/>
      <c r="F17" s="43"/>
      <c r="G17" s="51"/>
      <c r="H17" s="56"/>
      <c r="I17" s="69"/>
      <c r="J17" s="80"/>
      <c r="K17" s="86"/>
      <c r="L17" s="86"/>
      <c r="M17" s="86"/>
      <c r="N17" s="86"/>
      <c r="O17" s="86"/>
      <c r="P17" s="86"/>
      <c r="Q17" s="86"/>
      <c r="R17" s="95" t="str">
        <f t="shared" si="0"/>
        <v>２　地域愛と人のつながりが広がり、安心して暮らし、生き生きと活躍できる地域づくりのための活動</v>
      </c>
      <c r="S17" s="96">
        <f>審査結果一覧!J11</f>
        <v>22900</v>
      </c>
      <c r="T17" s="56">
        <f t="shared" si="1"/>
        <v>0</v>
      </c>
      <c r="U17" s="56"/>
      <c r="V17" s="97" t="e">
        <f>審査結果一覧!#REF!</f>
        <v>#REF!</v>
      </c>
      <c r="W17" s="98"/>
      <c r="Y17" s="99"/>
      <c r="Z17" s="2" t="s">
        <v>183</v>
      </c>
      <c r="AE17" s="2"/>
      <c r="AF17" s="2"/>
      <c r="AG17" s="2"/>
      <c r="AH17" s="2"/>
    </row>
    <row r="18" spans="1:34" ht="30.75" customHeight="1" x14ac:dyDescent="0.2">
      <c r="A18" s="9">
        <v>10</v>
      </c>
      <c r="B18" s="15"/>
      <c r="C18" s="20"/>
      <c r="D18" s="23"/>
      <c r="E18" s="30"/>
      <c r="F18" s="43"/>
      <c r="G18" s="51"/>
      <c r="H18" s="56"/>
      <c r="I18" s="69"/>
      <c r="J18" s="80"/>
      <c r="K18" s="86"/>
      <c r="L18" s="86"/>
      <c r="M18" s="86"/>
      <c r="N18" s="86"/>
      <c r="O18" s="86"/>
      <c r="P18" s="86"/>
      <c r="Q18" s="86"/>
      <c r="R18" s="95" t="str">
        <f t="shared" si="0"/>
        <v>２　地域愛と人のつながりが広がり、安心して暮らし、生き生きと活躍できる地域づくりのための活動</v>
      </c>
      <c r="S18" s="96">
        <f>審査結果一覧!J12</f>
        <v>139200</v>
      </c>
      <c r="T18" s="56">
        <f t="shared" si="1"/>
        <v>0</v>
      </c>
      <c r="U18" s="56"/>
      <c r="V18" s="97" t="e">
        <f>審査結果一覧!#REF!</f>
        <v>#REF!</v>
      </c>
      <c r="W18" s="98"/>
      <c r="Z18" s="2" t="s">
        <v>184</v>
      </c>
      <c r="AE18" s="2"/>
      <c r="AF18" s="2"/>
      <c r="AG18" s="2"/>
      <c r="AH18" s="2"/>
    </row>
    <row r="19" spans="1:34" ht="30.75" customHeight="1" x14ac:dyDescent="0.2">
      <c r="A19" s="9">
        <v>11</v>
      </c>
      <c r="B19" s="15"/>
      <c r="C19" s="20"/>
      <c r="D19" s="23"/>
      <c r="E19" s="29"/>
      <c r="F19" s="43"/>
      <c r="G19" s="51"/>
      <c r="H19" s="56"/>
      <c r="I19" s="69"/>
      <c r="J19" s="80"/>
      <c r="K19" s="86"/>
      <c r="L19" s="86"/>
      <c r="M19" s="86"/>
      <c r="N19" s="86"/>
      <c r="O19" s="86"/>
      <c r="P19" s="86"/>
      <c r="Q19" s="86"/>
      <c r="R19" s="95" t="str">
        <f t="shared" si="0"/>
        <v>２　地域愛と人のつながりが広がり、安心して暮らし、生き生きと活躍できる地域づくりのための活動</v>
      </c>
      <c r="S19" s="96" t="e">
        <f>審査結果一覧!#REF!</f>
        <v>#REF!</v>
      </c>
      <c r="T19" s="56">
        <f t="shared" si="1"/>
        <v>0</v>
      </c>
      <c r="U19" s="56"/>
      <c r="V19" s="97" t="e">
        <f>審査結果一覧!#REF!</f>
        <v>#REF!</v>
      </c>
      <c r="W19" s="98"/>
      <c r="Z19" s="2" t="s">
        <v>185</v>
      </c>
      <c r="AE19" s="2"/>
      <c r="AF19" s="2"/>
      <c r="AG19" s="2"/>
      <c r="AH19" s="2"/>
    </row>
    <row r="20" spans="1:34" ht="30.75" customHeight="1" x14ac:dyDescent="0.2">
      <c r="A20" s="9">
        <v>12</v>
      </c>
      <c r="B20" s="15"/>
      <c r="C20" s="20"/>
      <c r="D20" s="23"/>
      <c r="E20" s="29"/>
      <c r="F20" s="45"/>
      <c r="G20" s="51"/>
      <c r="H20" s="56"/>
      <c r="I20" s="69"/>
      <c r="J20" s="80"/>
      <c r="K20" s="86"/>
      <c r="L20" s="86"/>
      <c r="M20" s="86"/>
      <c r="N20" s="86"/>
      <c r="O20" s="86"/>
      <c r="P20" s="86"/>
      <c r="Q20" s="86"/>
      <c r="R20" s="95" t="str">
        <f t="shared" si="0"/>
        <v>２　地域愛と人のつながりが広がり、安心して暮らし、生き生きと活躍できる地域づくりのための活動</v>
      </c>
      <c r="S20" s="96" t="e">
        <f>審査結果一覧!#REF!</f>
        <v>#REF!</v>
      </c>
      <c r="T20" s="56">
        <f t="shared" si="1"/>
        <v>0</v>
      </c>
      <c r="U20" s="56"/>
      <c r="V20" s="97" t="e">
        <f>審査結果一覧!#REF!</f>
        <v>#REF!</v>
      </c>
      <c r="W20" s="98"/>
      <c r="AE20" s="2"/>
      <c r="AF20" s="2"/>
      <c r="AG20" s="2"/>
      <c r="AH20" s="2"/>
    </row>
    <row r="21" spans="1:34" ht="30.75" customHeight="1" x14ac:dyDescent="0.2">
      <c r="A21" s="9">
        <v>13</v>
      </c>
      <c r="B21" s="15"/>
      <c r="C21" s="20"/>
      <c r="D21" s="23"/>
      <c r="E21" s="29"/>
      <c r="F21" s="43"/>
      <c r="G21" s="51"/>
      <c r="H21" s="56"/>
      <c r="I21" s="69"/>
      <c r="J21" s="80"/>
      <c r="K21" s="86"/>
      <c r="L21" s="86"/>
      <c r="M21" s="86"/>
      <c r="N21" s="86"/>
      <c r="O21" s="86"/>
      <c r="P21" s="86"/>
      <c r="Q21" s="86"/>
      <c r="R21" s="95" t="str">
        <f t="shared" si="0"/>
        <v>２　地域愛と人のつながりが広がり、安心して暮らし、生き生きと活躍できる地域づくりのための活動</v>
      </c>
      <c r="S21" s="96">
        <f>審査結果一覧!J13</f>
        <v>139200</v>
      </c>
      <c r="T21" s="56">
        <f t="shared" si="1"/>
        <v>0</v>
      </c>
      <c r="U21" s="56"/>
      <c r="V21" s="97" t="e">
        <f>審査結果一覧!#REF!</f>
        <v>#REF!</v>
      </c>
      <c r="W21" s="98"/>
      <c r="AE21" s="2"/>
      <c r="AF21" s="2"/>
      <c r="AG21" s="2"/>
      <c r="AH21" s="2"/>
    </row>
    <row r="22" spans="1:34" ht="30.75" customHeight="1" x14ac:dyDescent="0.2">
      <c r="A22" s="9">
        <v>14</v>
      </c>
      <c r="B22" s="15"/>
      <c r="C22" s="20"/>
      <c r="D22" s="23"/>
      <c r="E22" s="29"/>
      <c r="F22" s="43"/>
      <c r="G22" s="51"/>
      <c r="H22" s="56"/>
      <c r="I22" s="69"/>
      <c r="J22" s="80"/>
      <c r="K22" s="86"/>
      <c r="L22" s="86"/>
      <c r="M22" s="86"/>
      <c r="N22" s="86"/>
      <c r="O22" s="86"/>
      <c r="P22" s="86"/>
      <c r="Q22" s="86"/>
      <c r="R22" s="95" t="str">
        <f t="shared" si="0"/>
        <v>２　地域愛と人のつながりが広がり、安心して暮らし、生き生きと活躍できる地域づくりのための活動</v>
      </c>
      <c r="S22" s="96">
        <f>審査結果一覧!J14</f>
        <v>139200</v>
      </c>
      <c r="T22" s="56">
        <f t="shared" si="1"/>
        <v>0</v>
      </c>
      <c r="U22" s="56"/>
      <c r="V22" s="97" t="e">
        <f>審査結果一覧!#REF!</f>
        <v>#REF!</v>
      </c>
      <c r="W22" s="98"/>
      <c r="AE22" s="2"/>
      <c r="AF22" s="2"/>
      <c r="AG22" s="2"/>
      <c r="AH22" s="2"/>
    </row>
    <row r="23" spans="1:34" ht="30.75" customHeight="1" x14ac:dyDescent="0.2">
      <c r="A23" s="9">
        <v>15</v>
      </c>
      <c r="B23" s="15"/>
      <c r="C23" s="20"/>
      <c r="D23" s="23"/>
      <c r="E23" s="29"/>
      <c r="F23" s="43"/>
      <c r="G23" s="51"/>
      <c r="H23" s="56"/>
      <c r="I23" s="69"/>
      <c r="J23" s="80"/>
      <c r="K23" s="86"/>
      <c r="L23" s="86"/>
      <c r="M23" s="86"/>
      <c r="N23" s="86"/>
      <c r="O23" s="86"/>
      <c r="P23" s="86"/>
      <c r="Q23" s="86"/>
      <c r="R23" s="95" t="str">
        <f t="shared" si="0"/>
        <v>２　地域愛と人のつながりが広がり、安心して暮らし、生き生きと活躍できる地域づくりのための活動</v>
      </c>
      <c r="S23" s="96">
        <f>審査結果一覧!J15</f>
        <v>121500</v>
      </c>
      <c r="T23" s="56">
        <f t="shared" si="1"/>
        <v>0</v>
      </c>
      <c r="U23" s="56"/>
      <c r="V23" s="97" t="e">
        <f>審査結果一覧!#REF!</f>
        <v>#REF!</v>
      </c>
      <c r="W23" s="98"/>
      <c r="AE23" s="2"/>
      <c r="AF23" s="2"/>
      <c r="AG23" s="2"/>
      <c r="AH23" s="2"/>
    </row>
    <row r="24" spans="1:34" ht="30.75" customHeight="1" x14ac:dyDescent="0.2">
      <c r="A24" s="9">
        <v>16</v>
      </c>
      <c r="B24" s="16"/>
      <c r="C24" s="21"/>
      <c r="D24" s="25"/>
      <c r="E24" s="30"/>
      <c r="F24" s="43"/>
      <c r="G24" s="51"/>
      <c r="H24" s="56"/>
      <c r="I24" s="69"/>
      <c r="J24" s="80"/>
      <c r="K24" s="86"/>
      <c r="L24" s="86"/>
      <c r="M24" s="86"/>
      <c r="N24" s="86"/>
      <c r="O24" s="86"/>
      <c r="P24" s="86"/>
      <c r="Q24" s="86"/>
      <c r="R24" s="95" t="str">
        <f t="shared" si="0"/>
        <v>２　地域愛と人のつながりが広がり、安心して暮らし、生き生きと活躍できる地域づくりのための活動</v>
      </c>
      <c r="S24" s="96">
        <f>審査結果一覧!J16</f>
        <v>139200</v>
      </c>
      <c r="T24" s="56">
        <f t="shared" si="1"/>
        <v>0</v>
      </c>
      <c r="U24" s="56"/>
      <c r="V24" s="97" t="e">
        <f>審査結果一覧!#REF!</f>
        <v>#REF!</v>
      </c>
      <c r="W24" s="98"/>
      <c r="AE24" s="2"/>
      <c r="AF24" s="2"/>
      <c r="AG24" s="2"/>
      <c r="AH24" s="2"/>
    </row>
    <row r="25" spans="1:34" ht="30.75" customHeight="1" x14ac:dyDescent="0.2">
      <c r="A25" s="9">
        <v>17</v>
      </c>
      <c r="B25" s="16"/>
      <c r="C25" s="21"/>
      <c r="D25" s="25"/>
      <c r="E25" s="29"/>
      <c r="F25" s="43"/>
      <c r="G25" s="51"/>
      <c r="H25" s="56"/>
      <c r="I25" s="69"/>
      <c r="J25" s="80"/>
      <c r="K25" s="86"/>
      <c r="L25" s="86"/>
      <c r="M25" s="86"/>
      <c r="N25" s="86"/>
      <c r="O25" s="86"/>
      <c r="P25" s="86"/>
      <c r="Q25" s="86"/>
      <c r="R25" s="95" t="str">
        <f t="shared" si="0"/>
        <v>２　地域愛と人のつながりが広がり、安心して暮らし、生き生きと活躍できる地域づくりのための活動</v>
      </c>
      <c r="S25" s="96">
        <f>審査結果一覧!J17</f>
        <v>134300</v>
      </c>
      <c r="T25" s="56">
        <f t="shared" si="1"/>
        <v>0</v>
      </c>
      <c r="U25" s="56"/>
      <c r="V25" s="97" t="e">
        <f>審査結果一覧!#REF!</f>
        <v>#REF!</v>
      </c>
      <c r="W25" s="98"/>
      <c r="AE25" s="2"/>
      <c r="AF25" s="2"/>
      <c r="AG25" s="2"/>
      <c r="AH25" s="2"/>
    </row>
    <row r="26" spans="1:34" ht="30.75" customHeight="1" x14ac:dyDescent="0.2">
      <c r="A26" s="9">
        <v>18</v>
      </c>
      <c r="B26" s="16"/>
      <c r="C26" s="21"/>
      <c r="D26" s="25"/>
      <c r="E26" s="30"/>
      <c r="F26" s="43"/>
      <c r="G26" s="51"/>
      <c r="H26" s="56"/>
      <c r="I26" s="70"/>
      <c r="J26" s="81"/>
      <c r="K26" s="86"/>
      <c r="L26" s="86"/>
      <c r="M26" s="86"/>
      <c r="N26" s="86"/>
      <c r="O26" s="86"/>
      <c r="P26" s="86"/>
      <c r="Q26" s="86"/>
      <c r="R26" s="95" t="str">
        <f t="shared" si="0"/>
        <v>２　地域愛と人のつながりが広がり、安心して暮らし、生き生きと活躍できる地域づくりのための活動</v>
      </c>
      <c r="S26" s="96">
        <f>審査結果一覧!J18</f>
        <v>54600</v>
      </c>
      <c r="T26" s="56">
        <f t="shared" si="1"/>
        <v>0</v>
      </c>
      <c r="U26" s="56"/>
      <c r="V26" s="97" t="e">
        <f>審査結果一覧!#REF!</f>
        <v>#REF!</v>
      </c>
      <c r="W26" s="98"/>
      <c r="AE26" s="2"/>
      <c r="AF26" s="2"/>
      <c r="AG26" s="2"/>
      <c r="AH26" s="2"/>
    </row>
    <row r="27" spans="1:34" ht="30.75" customHeight="1" x14ac:dyDescent="0.2">
      <c r="A27" s="9">
        <v>19</v>
      </c>
      <c r="B27" s="15"/>
      <c r="C27" s="20"/>
      <c r="D27" s="23"/>
      <c r="E27" s="29"/>
      <c r="F27" s="43"/>
      <c r="G27" s="51"/>
      <c r="H27" s="56"/>
      <c r="I27" s="71"/>
      <c r="J27" s="82"/>
      <c r="K27" s="86"/>
      <c r="L27" s="86"/>
      <c r="M27" s="86"/>
      <c r="N27" s="86"/>
      <c r="O27" s="86"/>
      <c r="P27" s="86"/>
      <c r="Q27" s="86"/>
      <c r="R27" s="95" t="str">
        <f t="shared" si="0"/>
        <v>２　地域愛と人のつながりが広がり、安心して暮らし、生き生きと活躍できる地域づくりのための活動</v>
      </c>
      <c r="S27" s="96">
        <f>審査結果一覧!J19</f>
        <v>139200</v>
      </c>
      <c r="T27" s="56">
        <f t="shared" si="1"/>
        <v>0</v>
      </c>
      <c r="U27" s="56"/>
      <c r="V27" s="97" t="e">
        <f>審査結果一覧!#REF!</f>
        <v>#REF!</v>
      </c>
      <c r="W27" s="98"/>
      <c r="AE27" s="2"/>
      <c r="AF27" s="2"/>
      <c r="AG27" s="2"/>
      <c r="AH27" s="2"/>
    </row>
    <row r="28" spans="1:34" ht="30.75" customHeight="1" x14ac:dyDescent="0.2">
      <c r="A28" s="9">
        <v>20</v>
      </c>
      <c r="B28" s="16"/>
      <c r="C28" s="21"/>
      <c r="D28" s="25"/>
      <c r="E28" s="30"/>
      <c r="F28" s="43"/>
      <c r="G28" s="51"/>
      <c r="H28" s="56"/>
      <c r="I28" s="72"/>
      <c r="J28" s="83"/>
      <c r="K28" s="86"/>
      <c r="L28" s="86"/>
      <c r="M28" s="86"/>
      <c r="N28" s="86"/>
      <c r="O28" s="86"/>
      <c r="P28" s="86"/>
      <c r="Q28" s="86"/>
      <c r="R28" s="95" t="str">
        <f t="shared" si="0"/>
        <v>２　地域愛と人のつながりが広がり、安心して暮らし、生き生きと活躍できる地域づくりのための活動</v>
      </c>
      <c r="S28" s="96">
        <f>審査結果一覧!J20</f>
        <v>139200</v>
      </c>
      <c r="T28" s="56">
        <f t="shared" si="1"/>
        <v>0</v>
      </c>
      <c r="U28" s="56"/>
      <c r="V28" s="97" t="e">
        <f>審査結果一覧!#REF!</f>
        <v>#REF!</v>
      </c>
      <c r="W28" s="98"/>
      <c r="AE28" s="2"/>
      <c r="AF28" s="2"/>
      <c r="AG28" s="2"/>
      <c r="AH28" s="2"/>
    </row>
    <row r="29" spans="1:34" ht="30.75" customHeight="1" x14ac:dyDescent="0.2">
      <c r="A29" s="9">
        <v>21</v>
      </c>
      <c r="B29" s="15"/>
      <c r="C29" s="20"/>
      <c r="D29" s="23"/>
      <c r="E29" s="29"/>
      <c r="F29" s="43"/>
      <c r="G29" s="51"/>
      <c r="H29" s="56"/>
      <c r="I29" s="69"/>
      <c r="J29" s="80"/>
      <c r="K29" s="86"/>
      <c r="L29" s="86"/>
      <c r="M29" s="86"/>
      <c r="N29" s="86"/>
      <c r="O29" s="86"/>
      <c r="P29" s="86"/>
      <c r="Q29" s="86"/>
      <c r="R29" s="95" t="str">
        <f t="shared" si="0"/>
        <v>２　地域愛と人のつながりが広がり、安心して暮らし、生き生きと活躍できる地域づくりのための活動</v>
      </c>
      <c r="S29" s="96">
        <f>審査結果一覧!J21</f>
        <v>139200</v>
      </c>
      <c r="T29" s="56">
        <f t="shared" si="1"/>
        <v>0</v>
      </c>
      <c r="U29" s="56"/>
      <c r="V29" s="97" t="e">
        <f>審査結果一覧!#REF!</f>
        <v>#REF!</v>
      </c>
      <c r="W29" s="98"/>
      <c r="AE29" s="2"/>
      <c r="AF29" s="2"/>
      <c r="AG29" s="2"/>
      <c r="AH29" s="2"/>
    </row>
    <row r="30" spans="1:34" ht="30.75" customHeight="1" x14ac:dyDescent="0.2">
      <c r="A30" s="9">
        <v>22</v>
      </c>
      <c r="B30" s="16"/>
      <c r="C30" s="21"/>
      <c r="D30" s="25"/>
      <c r="E30" s="30"/>
      <c r="F30" s="43"/>
      <c r="G30" s="51"/>
      <c r="H30" s="56"/>
      <c r="I30" s="73"/>
      <c r="J30" s="84"/>
      <c r="K30" s="86"/>
      <c r="L30" s="86"/>
      <c r="M30" s="86"/>
      <c r="N30" s="86"/>
      <c r="O30" s="86"/>
      <c r="P30" s="86"/>
      <c r="Q30" s="86"/>
      <c r="R30" s="95" t="str">
        <f t="shared" si="0"/>
        <v>２　地域愛と人のつながりが広がり、安心して暮らし、生き生きと活躍できる地域づくりのための活動</v>
      </c>
      <c r="S30" s="96">
        <f>審査結果一覧!J22</f>
        <v>139200</v>
      </c>
      <c r="T30" s="56">
        <f t="shared" si="1"/>
        <v>0</v>
      </c>
      <c r="U30" s="56"/>
      <c r="V30" s="97" t="e">
        <f>審査結果一覧!#REF!</f>
        <v>#REF!</v>
      </c>
      <c r="W30" s="98"/>
      <c r="AE30" s="2"/>
      <c r="AF30" s="2"/>
      <c r="AG30" s="2"/>
      <c r="AH30" s="2"/>
    </row>
    <row r="31" spans="1:34" ht="30.75" customHeight="1" x14ac:dyDescent="0.2">
      <c r="A31" s="9">
        <v>23</v>
      </c>
      <c r="B31" s="15"/>
      <c r="C31" s="20"/>
      <c r="D31" s="23"/>
      <c r="E31" s="30"/>
      <c r="F31" s="43"/>
      <c r="G31" s="51"/>
      <c r="H31" s="56"/>
      <c r="I31" s="73"/>
      <c r="J31" s="84"/>
      <c r="K31" s="86"/>
      <c r="L31" s="86"/>
      <c r="M31" s="86"/>
      <c r="N31" s="86"/>
      <c r="O31" s="86"/>
      <c r="P31" s="86"/>
      <c r="Q31" s="86"/>
      <c r="R31" s="95" t="str">
        <f t="shared" si="0"/>
        <v>２　地域愛と人のつながりが広がり、安心して暮らし、生き生きと活躍できる地域づくりのための活動</v>
      </c>
      <c r="S31" s="96">
        <f>審査結果一覧!J23</f>
        <v>60400</v>
      </c>
      <c r="T31" s="56">
        <f t="shared" si="1"/>
        <v>0</v>
      </c>
      <c r="U31" s="56"/>
      <c r="V31" s="97" t="e">
        <f>審査結果一覧!#REF!</f>
        <v>#REF!</v>
      </c>
      <c r="W31" s="98"/>
      <c r="AE31" s="2"/>
      <c r="AF31" s="2"/>
      <c r="AG31" s="2"/>
      <c r="AH31" s="2"/>
    </row>
    <row r="32" spans="1:34" ht="30.75" customHeight="1" x14ac:dyDescent="0.2">
      <c r="A32" s="9">
        <v>24</v>
      </c>
      <c r="B32" s="16"/>
      <c r="C32" s="21"/>
      <c r="D32" s="25"/>
      <c r="E32" s="30"/>
      <c r="F32" s="43"/>
      <c r="G32" s="51"/>
      <c r="H32" s="56"/>
      <c r="I32" s="73"/>
      <c r="J32" s="84"/>
      <c r="K32" s="86"/>
      <c r="L32" s="86"/>
      <c r="M32" s="86"/>
      <c r="N32" s="86"/>
      <c r="O32" s="86"/>
      <c r="P32" s="86"/>
      <c r="Q32" s="86"/>
      <c r="R32" s="95" t="str">
        <f t="shared" si="0"/>
        <v>２　地域愛と人のつながりが広がり、安心して暮らし、生き生きと活躍できる地域づくりのための活動</v>
      </c>
      <c r="S32" s="96">
        <f>審査結果一覧!J24</f>
        <v>139200</v>
      </c>
      <c r="T32" s="56">
        <f t="shared" si="1"/>
        <v>0</v>
      </c>
      <c r="U32" s="56"/>
      <c r="V32" s="97" t="e">
        <f>審査結果一覧!#REF!</f>
        <v>#REF!</v>
      </c>
      <c r="W32" s="98"/>
      <c r="AE32" s="2"/>
      <c r="AF32" s="2"/>
      <c r="AG32" s="2"/>
      <c r="AH32" s="2"/>
    </row>
    <row r="33" spans="1:34" ht="30.75" customHeight="1" x14ac:dyDescent="0.2">
      <c r="A33" s="9">
        <v>25</v>
      </c>
      <c r="B33" s="16"/>
      <c r="C33" s="21"/>
      <c r="D33" s="25"/>
      <c r="E33" s="30"/>
      <c r="F33" s="43"/>
      <c r="G33" s="51"/>
      <c r="H33" s="56"/>
      <c r="I33" s="73"/>
      <c r="J33" s="84"/>
      <c r="K33" s="86"/>
      <c r="L33" s="86"/>
      <c r="M33" s="86"/>
      <c r="N33" s="86"/>
      <c r="O33" s="86"/>
      <c r="P33" s="86"/>
      <c r="Q33" s="86"/>
      <c r="R33" s="95" t="str">
        <f t="shared" si="0"/>
        <v>２　地域愛と人のつながりが広がり、安心して暮らし、生き生きと活躍できる地域づくりのための活動</v>
      </c>
      <c r="S33" s="96">
        <f>審査結果一覧!J25</f>
        <v>139200</v>
      </c>
      <c r="T33" s="56">
        <f t="shared" si="1"/>
        <v>0</v>
      </c>
      <c r="U33" s="56"/>
      <c r="V33" s="97" t="e">
        <f>審査結果一覧!#REF!</f>
        <v>#REF!</v>
      </c>
      <c r="W33" s="98"/>
      <c r="AE33" s="2"/>
      <c r="AF33" s="2"/>
      <c r="AG33" s="2"/>
      <c r="AH33" s="2"/>
    </row>
    <row r="34" spans="1:34" ht="30.75" customHeight="1" x14ac:dyDescent="0.2">
      <c r="A34" s="9">
        <v>26</v>
      </c>
      <c r="B34" s="16"/>
      <c r="C34" s="21"/>
      <c r="D34" s="25"/>
      <c r="E34" s="29"/>
      <c r="F34" s="43"/>
      <c r="G34" s="51"/>
      <c r="H34" s="56"/>
      <c r="I34" s="73"/>
      <c r="J34" s="84"/>
      <c r="K34" s="86"/>
      <c r="L34" s="86"/>
      <c r="M34" s="86"/>
      <c r="N34" s="86"/>
      <c r="O34" s="86"/>
      <c r="P34" s="86"/>
      <c r="Q34" s="86"/>
      <c r="R34" s="95" t="str">
        <f t="shared" si="0"/>
        <v>２　地域愛と人のつながりが広がり、安心して暮らし、生き生きと活躍できる地域づくりのための活動</v>
      </c>
      <c r="S34" s="96">
        <f>審査結果一覧!J26</f>
        <v>105400</v>
      </c>
      <c r="T34" s="56">
        <f t="shared" si="1"/>
        <v>0</v>
      </c>
      <c r="U34" s="56"/>
      <c r="V34" s="97" t="e">
        <f>審査結果一覧!#REF!</f>
        <v>#REF!</v>
      </c>
      <c r="W34" s="98"/>
      <c r="AE34" s="2"/>
      <c r="AF34" s="2"/>
      <c r="AG34" s="2"/>
      <c r="AH34" s="2"/>
    </row>
    <row r="35" spans="1:34" ht="30.75" customHeight="1" x14ac:dyDescent="0.2">
      <c r="A35" s="9">
        <v>27</v>
      </c>
      <c r="B35" s="16"/>
      <c r="C35" s="21"/>
      <c r="D35" s="25"/>
      <c r="E35" s="30"/>
      <c r="F35" s="43"/>
      <c r="G35" s="51"/>
      <c r="H35" s="56"/>
      <c r="I35" s="70"/>
      <c r="J35" s="81"/>
      <c r="K35" s="86"/>
      <c r="L35" s="86"/>
      <c r="M35" s="86"/>
      <c r="N35" s="86"/>
      <c r="O35" s="86"/>
      <c r="P35" s="86"/>
      <c r="Q35" s="86"/>
      <c r="R35" s="95" t="str">
        <f t="shared" si="0"/>
        <v>２　地域愛と人のつながりが広がり、安心して暮らし、生き生きと活躍できる地域づくりのための活動</v>
      </c>
      <c r="S35" s="96">
        <f>審査結果一覧!J27</f>
        <v>111300</v>
      </c>
      <c r="T35" s="56">
        <f t="shared" si="1"/>
        <v>0</v>
      </c>
      <c r="U35" s="56"/>
      <c r="V35" s="97" t="e">
        <f>審査結果一覧!#REF!</f>
        <v>#REF!</v>
      </c>
      <c r="W35" s="98"/>
      <c r="AE35" s="2"/>
      <c r="AF35" s="2"/>
      <c r="AG35" s="2"/>
      <c r="AH35" s="2"/>
    </row>
    <row r="36" spans="1:34" ht="30.75" customHeight="1" x14ac:dyDescent="0.2">
      <c r="A36" s="9">
        <v>28</v>
      </c>
      <c r="B36" s="15"/>
      <c r="C36" s="20"/>
      <c r="D36" s="23"/>
      <c r="E36" s="30"/>
      <c r="F36" s="43"/>
      <c r="G36" s="51"/>
      <c r="H36" s="56"/>
      <c r="I36" s="70"/>
      <c r="J36" s="81"/>
      <c r="K36" s="86"/>
      <c r="L36" s="86"/>
      <c r="M36" s="86"/>
      <c r="N36" s="86"/>
      <c r="O36" s="86"/>
      <c r="P36" s="86"/>
      <c r="Q36" s="86"/>
      <c r="R36" s="95" t="str">
        <f t="shared" si="0"/>
        <v>２　地域愛と人のつながりが広がり、安心して暮らし、生き生きと活躍できる地域づくりのための活動</v>
      </c>
      <c r="S36" s="96">
        <f>審査結果一覧!J28</f>
        <v>112400</v>
      </c>
      <c r="T36" s="56">
        <f t="shared" si="1"/>
        <v>0</v>
      </c>
      <c r="U36" s="56"/>
      <c r="V36" s="97" t="e">
        <f>審査結果一覧!#REF!</f>
        <v>#REF!</v>
      </c>
      <c r="W36" s="98"/>
      <c r="AE36" s="2"/>
      <c r="AF36" s="2"/>
      <c r="AG36" s="2"/>
      <c r="AH36" s="2"/>
    </row>
    <row r="37" spans="1:34" ht="30.75" customHeight="1" x14ac:dyDescent="0.2">
      <c r="A37" s="9">
        <v>29</v>
      </c>
      <c r="B37" s="15"/>
      <c r="C37" s="20"/>
      <c r="D37" s="23"/>
      <c r="E37" s="30"/>
      <c r="F37" s="43"/>
      <c r="G37" s="51"/>
      <c r="H37" s="56"/>
      <c r="I37" s="70"/>
      <c r="J37" s="81"/>
      <c r="K37" s="86"/>
      <c r="L37" s="86"/>
      <c r="M37" s="86"/>
      <c r="N37" s="86"/>
      <c r="O37" s="86"/>
      <c r="P37" s="86"/>
      <c r="Q37" s="86"/>
      <c r="R37" s="95" t="str">
        <f t="shared" si="0"/>
        <v>２　地域愛と人のつながりが広がり、安心して暮らし、生き生きと活躍できる地域づくりのための活動</v>
      </c>
      <c r="S37" s="96">
        <f>審査結果一覧!J29</f>
        <v>51500</v>
      </c>
      <c r="T37" s="56">
        <f t="shared" si="1"/>
        <v>0</v>
      </c>
      <c r="U37" s="56"/>
      <c r="V37" s="97" t="e">
        <f>審査結果一覧!#REF!</f>
        <v>#REF!</v>
      </c>
      <c r="W37" s="98"/>
      <c r="AE37" s="2"/>
      <c r="AF37" s="2"/>
      <c r="AG37" s="2"/>
      <c r="AH37" s="2"/>
    </row>
    <row r="38" spans="1:34" ht="30.75" customHeight="1" x14ac:dyDescent="0.2">
      <c r="A38" s="9">
        <v>30</v>
      </c>
      <c r="B38" s="15"/>
      <c r="C38" s="20"/>
      <c r="D38" s="23"/>
      <c r="E38" s="30"/>
      <c r="F38" s="43"/>
      <c r="G38" s="51"/>
      <c r="H38" s="56"/>
      <c r="I38" s="70"/>
      <c r="J38" s="81"/>
      <c r="K38" s="86"/>
      <c r="L38" s="86"/>
      <c r="M38" s="86"/>
      <c r="N38" s="86"/>
      <c r="O38" s="86"/>
      <c r="P38" s="86"/>
      <c r="Q38" s="86"/>
      <c r="R38" s="95" t="str">
        <f t="shared" si="0"/>
        <v>２　地域愛と人のつながりが広がり、安心して暮らし、生き生きと活躍できる地域づくりのための活動</v>
      </c>
      <c r="S38" s="96" t="e">
        <f>審査結果一覧!#REF!</f>
        <v>#REF!</v>
      </c>
      <c r="T38" s="56">
        <f t="shared" si="1"/>
        <v>0</v>
      </c>
      <c r="U38" s="56"/>
      <c r="V38" s="97" t="e">
        <f>審査結果一覧!#REF!</f>
        <v>#REF!</v>
      </c>
      <c r="W38" s="98"/>
      <c r="AE38" s="2"/>
      <c r="AF38" s="2"/>
      <c r="AG38" s="2"/>
      <c r="AH38" s="2"/>
    </row>
    <row r="39" spans="1:34" ht="30.75" customHeight="1" x14ac:dyDescent="0.2">
      <c r="A39" s="9">
        <v>31</v>
      </c>
      <c r="B39" s="15"/>
      <c r="C39" s="20"/>
      <c r="D39" s="23"/>
      <c r="E39" s="29"/>
      <c r="F39" s="43"/>
      <c r="G39" s="51"/>
      <c r="H39" s="56"/>
      <c r="I39" s="69"/>
      <c r="J39" s="80"/>
      <c r="K39" s="86"/>
      <c r="L39" s="86"/>
      <c r="M39" s="86"/>
      <c r="N39" s="86"/>
      <c r="O39" s="86"/>
      <c r="P39" s="86"/>
      <c r="Q39" s="86"/>
      <c r="R39" s="95" t="str">
        <f t="shared" si="0"/>
        <v>２　地域愛と人のつながりが広がり、安心して暮らし、生き生きと活躍できる地域づくりのための活動</v>
      </c>
      <c r="S39" s="96">
        <f>審査結果一覧!J30</f>
        <v>139200</v>
      </c>
      <c r="T39" s="56">
        <f t="shared" si="1"/>
        <v>0</v>
      </c>
      <c r="U39" s="56"/>
      <c r="V39" s="97" t="e">
        <f>審査結果一覧!#REF!</f>
        <v>#REF!</v>
      </c>
      <c r="W39" s="98"/>
      <c r="AE39" s="2"/>
      <c r="AF39" s="2"/>
      <c r="AG39" s="2"/>
      <c r="AH39" s="2"/>
    </row>
    <row r="40" spans="1:34" ht="30.75" customHeight="1" x14ac:dyDescent="0.2">
      <c r="A40" s="9">
        <v>32</v>
      </c>
      <c r="B40" s="15"/>
      <c r="C40" s="20"/>
      <c r="D40" s="23"/>
      <c r="E40" s="30"/>
      <c r="F40" s="43"/>
      <c r="G40" s="51"/>
      <c r="H40" s="56"/>
      <c r="I40" s="73"/>
      <c r="J40" s="84"/>
      <c r="K40" s="86"/>
      <c r="L40" s="86"/>
      <c r="M40" s="86"/>
      <c r="N40" s="86"/>
      <c r="O40" s="86"/>
      <c r="P40" s="86"/>
      <c r="Q40" s="86"/>
      <c r="R40" s="95" t="str">
        <f t="shared" si="0"/>
        <v>２　地域愛と人のつながりが広がり、安心して暮らし、生き生きと活躍できる地域づくりのための活動</v>
      </c>
      <c r="S40" s="96">
        <f>審査結果一覧!J31</f>
        <v>139200</v>
      </c>
      <c r="T40" s="56">
        <f t="shared" si="1"/>
        <v>0</v>
      </c>
      <c r="U40" s="56"/>
      <c r="V40" s="97" t="e">
        <f>審査結果一覧!#REF!</f>
        <v>#REF!</v>
      </c>
      <c r="W40" s="98"/>
      <c r="AE40" s="2"/>
      <c r="AF40" s="2"/>
      <c r="AG40" s="2"/>
      <c r="AH40" s="2"/>
    </row>
    <row r="41" spans="1:34" ht="30.75" customHeight="1" x14ac:dyDescent="0.2">
      <c r="A41" s="9">
        <v>33</v>
      </c>
      <c r="B41" s="16"/>
      <c r="C41" s="21"/>
      <c r="D41" s="25"/>
      <c r="E41" s="30"/>
      <c r="F41" s="43"/>
      <c r="G41" s="51"/>
      <c r="H41" s="56"/>
      <c r="I41" s="73"/>
      <c r="J41" s="84"/>
      <c r="K41" s="86"/>
      <c r="L41" s="86"/>
      <c r="M41" s="86"/>
      <c r="N41" s="86"/>
      <c r="O41" s="86"/>
      <c r="P41" s="86"/>
      <c r="Q41" s="86"/>
      <c r="R41" s="95" t="str">
        <f t="shared" si="0"/>
        <v>２　地域愛と人のつながりが広がり、安心して暮らし、生き生きと活躍できる地域づくりのための活動</v>
      </c>
      <c r="S41" s="96">
        <f>審査結果一覧!J32</f>
        <v>139200</v>
      </c>
      <c r="T41" s="56">
        <f t="shared" si="1"/>
        <v>0</v>
      </c>
      <c r="U41" s="56"/>
      <c r="V41" s="97" t="e">
        <f>審査結果一覧!#REF!</f>
        <v>#REF!</v>
      </c>
      <c r="W41" s="98"/>
      <c r="AE41" s="2"/>
      <c r="AF41" s="2"/>
      <c r="AG41" s="2"/>
      <c r="AH41" s="2"/>
    </row>
    <row r="42" spans="1:34" ht="30.75" customHeight="1" x14ac:dyDescent="0.2">
      <c r="A42" s="9">
        <v>34</v>
      </c>
      <c r="B42" s="15"/>
      <c r="C42" s="20"/>
      <c r="D42" s="23"/>
      <c r="E42" s="29"/>
      <c r="F42" s="43"/>
      <c r="G42" s="51"/>
      <c r="H42" s="56"/>
      <c r="I42" s="73"/>
      <c r="J42" s="84"/>
      <c r="K42" s="86"/>
      <c r="L42" s="86"/>
      <c r="M42" s="86"/>
      <c r="N42" s="86"/>
      <c r="O42" s="86"/>
      <c r="P42" s="86"/>
      <c r="Q42" s="86"/>
      <c r="R42" s="95" t="str">
        <f t="shared" si="0"/>
        <v>２　地域愛と人のつながりが広がり、安心して暮らし、生き生きと活躍できる地域づくりのための活動</v>
      </c>
      <c r="S42" s="96">
        <f>審査結果一覧!J33</f>
        <v>122900</v>
      </c>
      <c r="T42" s="56">
        <f t="shared" si="1"/>
        <v>0</v>
      </c>
      <c r="U42" s="56"/>
      <c r="V42" s="97" t="e">
        <f>審査結果一覧!#REF!</f>
        <v>#REF!</v>
      </c>
      <c r="W42" s="98"/>
      <c r="AE42" s="2"/>
      <c r="AF42" s="2"/>
      <c r="AG42" s="2"/>
      <c r="AH42" s="2"/>
    </row>
    <row r="43" spans="1:34" ht="30.75" customHeight="1" x14ac:dyDescent="0.2">
      <c r="A43" s="9">
        <v>35</v>
      </c>
      <c r="B43" s="16"/>
      <c r="C43" s="21"/>
      <c r="D43" s="25"/>
      <c r="E43" s="29"/>
      <c r="F43" s="43"/>
      <c r="G43" s="51"/>
      <c r="H43" s="56"/>
      <c r="I43" s="73"/>
      <c r="J43" s="84"/>
      <c r="K43" s="86"/>
      <c r="L43" s="86"/>
      <c r="M43" s="86"/>
      <c r="N43" s="86"/>
      <c r="O43" s="86"/>
      <c r="P43" s="86"/>
      <c r="Q43" s="86"/>
      <c r="R43" s="95" t="str">
        <f t="shared" si="0"/>
        <v>２　地域愛と人のつながりが広がり、安心して暮らし、生き生きと活躍できる地域づくりのための活動</v>
      </c>
      <c r="S43" s="96">
        <f>審査結果一覧!J34</f>
        <v>104400</v>
      </c>
      <c r="T43" s="56">
        <f t="shared" si="1"/>
        <v>0</v>
      </c>
      <c r="U43" s="56"/>
      <c r="V43" s="97" t="e">
        <f>審査結果一覧!#REF!</f>
        <v>#REF!</v>
      </c>
      <c r="W43" s="98"/>
      <c r="AE43" s="2"/>
      <c r="AF43" s="2"/>
      <c r="AG43" s="2"/>
      <c r="AH43" s="2"/>
    </row>
    <row r="44" spans="1:34" ht="30.75" customHeight="1" x14ac:dyDescent="0.2">
      <c r="A44" s="9">
        <v>36</v>
      </c>
      <c r="B44" s="16"/>
      <c r="C44" s="21"/>
      <c r="D44" s="25"/>
      <c r="E44" s="29"/>
      <c r="F44" s="43"/>
      <c r="G44" s="51"/>
      <c r="H44" s="56"/>
      <c r="I44" s="73"/>
      <c r="J44" s="84"/>
      <c r="K44" s="86"/>
      <c r="L44" s="86"/>
      <c r="M44" s="86"/>
      <c r="N44" s="86"/>
      <c r="O44" s="86"/>
      <c r="P44" s="86"/>
      <c r="Q44" s="86"/>
      <c r="R44" s="95" t="str">
        <f t="shared" si="0"/>
        <v>２　地域愛と人のつながりが広がり、安心して暮らし、生き生きと活躍できる地域づくりのための活動</v>
      </c>
      <c r="S44" s="96">
        <f>審査結果一覧!J35</f>
        <v>51000</v>
      </c>
      <c r="T44" s="56">
        <f t="shared" si="1"/>
        <v>0</v>
      </c>
      <c r="U44" s="56"/>
      <c r="V44" s="97" t="e">
        <f>審査結果一覧!#REF!</f>
        <v>#REF!</v>
      </c>
      <c r="W44" s="98"/>
      <c r="AE44" s="2"/>
      <c r="AF44" s="2"/>
      <c r="AG44" s="2"/>
      <c r="AH44" s="2"/>
    </row>
    <row r="45" spans="1:34" ht="30.75" customHeight="1" x14ac:dyDescent="0.2">
      <c r="A45" s="9">
        <v>37</v>
      </c>
      <c r="B45" s="15"/>
      <c r="C45" s="20"/>
      <c r="D45" s="23"/>
      <c r="E45" s="29"/>
      <c r="F45" s="43"/>
      <c r="G45" s="51"/>
      <c r="H45" s="56"/>
      <c r="I45" s="69"/>
      <c r="J45" s="80"/>
      <c r="K45" s="86"/>
      <c r="L45" s="86"/>
      <c r="M45" s="86"/>
      <c r="N45" s="86"/>
      <c r="O45" s="86"/>
      <c r="P45" s="86"/>
      <c r="Q45" s="86"/>
      <c r="R45" s="95" t="str">
        <f t="shared" si="0"/>
        <v>２　地域愛と人のつながりが広がり、安心して暮らし、生き生きと活躍できる地域づくりのための活動</v>
      </c>
      <c r="S45" s="96">
        <f>審査結果一覧!J36</f>
        <v>139200</v>
      </c>
      <c r="T45" s="56">
        <f t="shared" si="1"/>
        <v>0</v>
      </c>
      <c r="U45" s="56"/>
      <c r="V45" s="97" t="e">
        <f>審査結果一覧!#REF!</f>
        <v>#REF!</v>
      </c>
      <c r="W45" s="98"/>
      <c r="AE45" s="2"/>
      <c r="AF45" s="2"/>
      <c r="AG45" s="2"/>
      <c r="AH45" s="2"/>
    </row>
    <row r="46" spans="1:34" ht="30.75" customHeight="1" x14ac:dyDescent="0.2">
      <c r="A46" s="9">
        <v>38</v>
      </c>
      <c r="B46" s="16"/>
      <c r="C46" s="21"/>
      <c r="D46" s="25"/>
      <c r="E46" s="30"/>
      <c r="F46" s="43"/>
      <c r="G46" s="51"/>
      <c r="H46" s="56"/>
      <c r="I46" s="69"/>
      <c r="J46" s="80"/>
      <c r="K46" s="86"/>
      <c r="L46" s="86"/>
      <c r="M46" s="86"/>
      <c r="N46" s="86"/>
      <c r="O46" s="86"/>
      <c r="P46" s="86"/>
      <c r="Q46" s="86"/>
      <c r="R46" s="95" t="str">
        <f t="shared" si="0"/>
        <v>２　地域愛と人のつながりが広がり、安心して暮らし、生き生きと活躍できる地域づくりのための活動</v>
      </c>
      <c r="S46" s="96">
        <f>審査結果一覧!J37</f>
        <v>89000</v>
      </c>
      <c r="T46" s="56">
        <f t="shared" si="1"/>
        <v>0</v>
      </c>
      <c r="U46" s="56"/>
      <c r="V46" s="97" t="e">
        <f>審査結果一覧!#REF!</f>
        <v>#REF!</v>
      </c>
      <c r="W46" s="98"/>
      <c r="AE46" s="2"/>
      <c r="AF46" s="2"/>
      <c r="AG46" s="2"/>
      <c r="AH46" s="2"/>
    </row>
    <row r="47" spans="1:34" ht="30.75" customHeight="1" x14ac:dyDescent="0.2">
      <c r="A47" s="9">
        <v>39</v>
      </c>
      <c r="B47" s="15"/>
      <c r="C47" s="20"/>
      <c r="D47" s="23"/>
      <c r="E47" s="29"/>
      <c r="F47" s="43"/>
      <c r="G47" s="51"/>
      <c r="H47" s="56"/>
      <c r="I47" s="73"/>
      <c r="J47" s="84"/>
      <c r="K47" s="86"/>
      <c r="L47" s="86"/>
      <c r="M47" s="86"/>
      <c r="N47" s="86"/>
      <c r="O47" s="86"/>
      <c r="P47" s="86"/>
      <c r="Q47" s="86"/>
      <c r="R47" s="95" t="str">
        <f t="shared" si="0"/>
        <v>２　地域愛と人のつながりが広がり、安心して暮らし、生き生きと活躍できる地域づくりのための活動</v>
      </c>
      <c r="S47" s="96">
        <f>審査結果一覧!J38</f>
        <v>139200</v>
      </c>
      <c r="T47" s="56">
        <f t="shared" si="1"/>
        <v>0</v>
      </c>
      <c r="U47" s="56"/>
      <c r="V47" s="97" t="e">
        <f>審査結果一覧!#REF!</f>
        <v>#REF!</v>
      </c>
      <c r="W47" s="98"/>
      <c r="AE47" s="2"/>
      <c r="AF47" s="2"/>
      <c r="AG47" s="2"/>
      <c r="AH47" s="2"/>
    </row>
    <row r="48" spans="1:34" ht="30.75" customHeight="1" x14ac:dyDescent="0.2">
      <c r="A48" s="9">
        <v>40</v>
      </c>
      <c r="B48" s="16"/>
      <c r="C48" s="21"/>
      <c r="D48" s="25"/>
      <c r="E48" s="29"/>
      <c r="F48" s="43"/>
      <c r="G48" s="51"/>
      <c r="H48" s="56"/>
      <c r="I48" s="73"/>
      <c r="J48" s="84"/>
      <c r="K48" s="86"/>
      <c r="L48" s="86"/>
      <c r="M48" s="86"/>
      <c r="N48" s="86"/>
      <c r="O48" s="86"/>
      <c r="P48" s="86"/>
      <c r="Q48" s="86"/>
      <c r="R48" s="95" t="str">
        <f t="shared" si="0"/>
        <v>２　地域愛と人のつながりが広がり、安心して暮らし、生き生きと活躍できる地域づくりのための活動</v>
      </c>
      <c r="S48" s="96">
        <f>審査結果一覧!J39</f>
        <v>69000</v>
      </c>
      <c r="T48" s="56">
        <f t="shared" si="1"/>
        <v>0</v>
      </c>
      <c r="U48" s="56"/>
      <c r="V48" s="97" t="e">
        <f>審査結果一覧!#REF!</f>
        <v>#REF!</v>
      </c>
      <c r="W48" s="98"/>
      <c r="AE48" s="2"/>
      <c r="AF48" s="2"/>
      <c r="AG48" s="2"/>
      <c r="AH48" s="2"/>
    </row>
    <row r="49" spans="1:34" ht="30.75" customHeight="1" x14ac:dyDescent="0.2">
      <c r="A49" s="9">
        <v>41</v>
      </c>
      <c r="B49" s="16"/>
      <c r="C49" s="21"/>
      <c r="D49" s="25"/>
      <c r="E49" s="29"/>
      <c r="F49" s="43"/>
      <c r="G49" s="51"/>
      <c r="H49" s="56"/>
      <c r="I49" s="73"/>
      <c r="J49" s="84"/>
      <c r="K49" s="86"/>
      <c r="L49" s="86"/>
      <c r="M49" s="86"/>
      <c r="N49" s="86"/>
      <c r="O49" s="86"/>
      <c r="P49" s="86"/>
      <c r="Q49" s="86"/>
      <c r="R49" s="95" t="str">
        <f t="shared" si="0"/>
        <v>２　地域愛と人のつながりが広がり、安心して暮らし、生き生きと活躍できる地域づくりのための活動</v>
      </c>
      <c r="S49" s="96">
        <f>審査結果一覧!J40</f>
        <v>139200</v>
      </c>
      <c r="T49" s="56">
        <f t="shared" si="1"/>
        <v>0</v>
      </c>
      <c r="U49" s="56"/>
      <c r="V49" s="97" t="e">
        <f>審査結果一覧!#REF!</f>
        <v>#REF!</v>
      </c>
      <c r="W49" s="98"/>
      <c r="AE49" s="2"/>
      <c r="AF49" s="2"/>
      <c r="AG49" s="2"/>
      <c r="AH49" s="2"/>
    </row>
    <row r="50" spans="1:34" ht="30.75" customHeight="1" x14ac:dyDescent="0.2">
      <c r="A50" s="9">
        <v>42</v>
      </c>
      <c r="B50" s="15"/>
      <c r="C50" s="20"/>
      <c r="D50" s="23"/>
      <c r="E50" s="30"/>
      <c r="F50" s="43"/>
      <c r="G50" s="51"/>
      <c r="H50" s="56"/>
      <c r="I50" s="69"/>
      <c r="J50" s="80"/>
      <c r="K50" s="86"/>
      <c r="L50" s="86"/>
      <c r="M50" s="86"/>
      <c r="N50" s="86"/>
      <c r="O50" s="86"/>
      <c r="P50" s="86"/>
      <c r="Q50" s="86"/>
      <c r="R50" s="95" t="str">
        <f t="shared" si="0"/>
        <v>２　地域愛と人のつながりが広がり、安心して暮らし、生き生きと活躍できる地域づくりのための活動</v>
      </c>
      <c r="S50" s="96">
        <f>審査結果一覧!J41</f>
        <v>139200</v>
      </c>
      <c r="T50" s="56">
        <f t="shared" si="1"/>
        <v>0</v>
      </c>
      <c r="U50" s="56"/>
      <c r="V50" s="97" t="e">
        <f>審査結果一覧!#REF!</f>
        <v>#REF!</v>
      </c>
      <c r="W50" s="98"/>
      <c r="AE50" s="2"/>
      <c r="AF50" s="2"/>
      <c r="AG50" s="2"/>
      <c r="AH50" s="2"/>
    </row>
    <row r="51" spans="1:34" ht="30.75" customHeight="1" x14ac:dyDescent="0.2">
      <c r="A51" s="9">
        <v>43</v>
      </c>
      <c r="B51" s="15"/>
      <c r="C51" s="20"/>
      <c r="D51" s="23"/>
      <c r="E51" s="33"/>
      <c r="F51" s="45"/>
      <c r="G51" s="51"/>
      <c r="H51" s="56"/>
      <c r="I51" s="69"/>
      <c r="J51" s="80"/>
      <c r="K51" s="86"/>
      <c r="L51" s="86"/>
      <c r="M51" s="86"/>
      <c r="N51" s="86"/>
      <c r="O51" s="86"/>
      <c r="P51" s="86"/>
      <c r="Q51" s="86"/>
      <c r="R51" s="95" t="str">
        <f t="shared" si="0"/>
        <v>２　地域愛と人のつながりが広がり、安心して暮らし、生き生きと活躍できる地域づくりのための活動</v>
      </c>
      <c r="S51" s="96">
        <f>審査結果一覧!J42</f>
        <v>139200</v>
      </c>
      <c r="T51" s="56">
        <f t="shared" si="1"/>
        <v>0</v>
      </c>
      <c r="U51" s="56"/>
      <c r="V51" s="97" t="e">
        <f>審査結果一覧!#REF!</f>
        <v>#REF!</v>
      </c>
      <c r="W51" s="98"/>
      <c r="AE51" s="2"/>
      <c r="AF51" s="2"/>
      <c r="AG51" s="2"/>
      <c r="AH51" s="2"/>
    </row>
    <row r="52" spans="1:34" ht="30.75" customHeight="1" x14ac:dyDescent="0.2">
      <c r="A52" s="9">
        <v>44</v>
      </c>
      <c r="B52" s="15"/>
      <c r="C52" s="20"/>
      <c r="D52" s="23"/>
      <c r="E52" s="33"/>
      <c r="F52" s="45"/>
      <c r="G52" s="51"/>
      <c r="H52" s="56"/>
      <c r="I52" s="69"/>
      <c r="J52" s="80"/>
      <c r="K52" s="86"/>
      <c r="L52" s="86"/>
      <c r="M52" s="86"/>
      <c r="N52" s="86"/>
      <c r="O52" s="86"/>
      <c r="P52" s="86"/>
      <c r="Q52" s="86"/>
      <c r="R52" s="95" t="str">
        <f t="shared" si="0"/>
        <v>２　地域愛と人のつながりが広がり、安心して暮らし、生き生きと活躍できる地域づくりのための活動</v>
      </c>
      <c r="S52" s="96">
        <f>審査結果一覧!J43</f>
        <v>139200</v>
      </c>
      <c r="T52" s="56">
        <f t="shared" si="1"/>
        <v>0</v>
      </c>
      <c r="U52" s="56"/>
      <c r="V52" s="97" t="e">
        <f>審査結果一覧!#REF!</f>
        <v>#REF!</v>
      </c>
      <c r="W52" s="98"/>
      <c r="AE52" s="2"/>
      <c r="AF52" s="2"/>
      <c r="AG52" s="2"/>
      <c r="AH52" s="2"/>
    </row>
    <row r="53" spans="1:34" ht="30.75" customHeight="1" x14ac:dyDescent="0.2">
      <c r="A53" s="9">
        <v>45</v>
      </c>
      <c r="B53" s="15"/>
      <c r="C53" s="20"/>
      <c r="D53" s="23"/>
      <c r="E53" s="29"/>
      <c r="F53" s="45"/>
      <c r="G53" s="51"/>
      <c r="H53" s="56"/>
      <c r="I53" s="69"/>
      <c r="J53" s="80"/>
      <c r="K53" s="86"/>
      <c r="L53" s="86"/>
      <c r="M53" s="86"/>
      <c r="N53" s="86"/>
      <c r="O53" s="86"/>
      <c r="P53" s="86"/>
      <c r="Q53" s="86"/>
      <c r="R53" s="95" t="str">
        <f t="shared" si="0"/>
        <v>２　地域愛と人のつながりが広がり、安心して暮らし、生き生きと活躍できる地域づくりのための活動</v>
      </c>
      <c r="S53" s="96">
        <f>審査結果一覧!J119</f>
        <v>104400</v>
      </c>
      <c r="T53" s="56">
        <f t="shared" si="1"/>
        <v>0</v>
      </c>
      <c r="U53" s="56"/>
      <c r="V53" s="97" t="e">
        <f>審査結果一覧!#REF!</f>
        <v>#REF!</v>
      </c>
      <c r="W53" s="98"/>
      <c r="AE53" s="2"/>
      <c r="AF53" s="2"/>
      <c r="AG53" s="2"/>
      <c r="AH53" s="2"/>
    </row>
    <row r="54" spans="1:34" ht="30.75" customHeight="1" x14ac:dyDescent="0.2">
      <c r="A54" s="9">
        <v>46</v>
      </c>
      <c r="B54" s="15"/>
      <c r="C54" s="20"/>
      <c r="D54" s="23"/>
      <c r="E54" s="30"/>
      <c r="F54" s="43"/>
      <c r="G54" s="51"/>
      <c r="H54" s="57"/>
      <c r="I54" s="73"/>
      <c r="J54" s="84"/>
      <c r="K54" s="86"/>
      <c r="L54" s="86"/>
      <c r="M54" s="86"/>
      <c r="N54" s="86"/>
      <c r="O54" s="86"/>
      <c r="P54" s="86"/>
      <c r="Q54" s="86"/>
      <c r="R54" s="95" t="str">
        <f t="shared" si="0"/>
        <v>２　地域愛と人のつながりが広がり、安心して暮らし、生き生きと活躍できる地域づくりのための活動</v>
      </c>
      <c r="S54" s="96">
        <f>審査結果一覧!J120</f>
        <v>106000</v>
      </c>
      <c r="T54" s="56">
        <f t="shared" si="1"/>
        <v>0</v>
      </c>
      <c r="U54" s="56"/>
      <c r="V54" s="97" t="e">
        <f>審査結果一覧!#REF!</f>
        <v>#REF!</v>
      </c>
      <c r="W54" s="98"/>
      <c r="AE54" s="2"/>
      <c r="AF54" s="2"/>
      <c r="AG54" s="2"/>
      <c r="AH54" s="2"/>
    </row>
    <row r="55" spans="1:34" ht="30.75" customHeight="1" x14ac:dyDescent="0.2">
      <c r="A55" s="9">
        <v>47</v>
      </c>
      <c r="B55" s="15"/>
      <c r="C55" s="20"/>
      <c r="D55" s="23"/>
      <c r="E55" s="30"/>
      <c r="F55" s="43"/>
      <c r="G55" s="51"/>
      <c r="H55" s="57"/>
      <c r="I55" s="73"/>
      <c r="J55" s="84"/>
      <c r="K55" s="86"/>
      <c r="L55" s="86"/>
      <c r="M55" s="86"/>
      <c r="N55" s="86"/>
      <c r="O55" s="86"/>
      <c r="P55" s="86"/>
      <c r="Q55" s="86"/>
      <c r="R55" s="95" t="str">
        <f t="shared" si="0"/>
        <v>２　地域愛と人のつながりが広がり、安心して暮らし、生き生きと活躍できる地域づくりのための活動</v>
      </c>
      <c r="S55" s="96">
        <f>審査結果一覧!J121</f>
        <v>41700</v>
      </c>
      <c r="T55" s="56">
        <f t="shared" si="1"/>
        <v>0</v>
      </c>
      <c r="U55" s="56"/>
      <c r="V55" s="97" t="e">
        <f>審査結果一覧!#REF!</f>
        <v>#REF!</v>
      </c>
      <c r="W55" s="98"/>
      <c r="AE55" s="2"/>
      <c r="AF55" s="2"/>
      <c r="AG55" s="2"/>
      <c r="AH55" s="2"/>
    </row>
    <row r="56" spans="1:34" ht="30.75" customHeight="1" x14ac:dyDescent="0.2">
      <c r="A56" s="9">
        <v>48</v>
      </c>
      <c r="B56" s="16"/>
      <c r="C56" s="21"/>
      <c r="D56" s="25"/>
      <c r="E56" s="30"/>
      <c r="F56" s="43"/>
      <c r="G56" s="51"/>
      <c r="H56" s="57"/>
      <c r="I56" s="73"/>
      <c r="J56" s="84"/>
      <c r="K56" s="86"/>
      <c r="L56" s="86"/>
      <c r="M56" s="86"/>
      <c r="N56" s="86"/>
      <c r="O56" s="86"/>
      <c r="P56" s="86"/>
      <c r="Q56" s="86"/>
      <c r="R56" s="95" t="str">
        <f t="shared" si="0"/>
        <v>２　地域愛と人のつながりが広がり、安心して暮らし、生き生きと活躍できる地域づくりのための活動</v>
      </c>
      <c r="S56" s="96">
        <f>審査結果一覧!J122</f>
        <v>56600</v>
      </c>
      <c r="T56" s="56">
        <f t="shared" si="1"/>
        <v>0</v>
      </c>
      <c r="U56" s="56"/>
      <c r="V56" s="97" t="e">
        <f>審査結果一覧!#REF!</f>
        <v>#REF!</v>
      </c>
      <c r="W56" s="98"/>
      <c r="AE56" s="2"/>
      <c r="AF56" s="2"/>
      <c r="AG56" s="2"/>
      <c r="AH56" s="2"/>
    </row>
    <row r="57" spans="1:34" ht="30.75" customHeight="1" x14ac:dyDescent="0.2">
      <c r="A57" s="9">
        <v>49</v>
      </c>
      <c r="B57" s="15"/>
      <c r="C57" s="20"/>
      <c r="D57" s="23"/>
      <c r="E57" s="29"/>
      <c r="F57" s="43"/>
      <c r="G57" s="52"/>
      <c r="H57" s="57"/>
      <c r="I57" s="73"/>
      <c r="J57" s="84"/>
      <c r="K57" s="86"/>
      <c r="L57" s="86"/>
      <c r="M57" s="86"/>
      <c r="N57" s="86"/>
      <c r="O57" s="86"/>
      <c r="P57" s="86"/>
      <c r="Q57" s="86"/>
      <c r="R57" s="95" t="str">
        <f t="shared" si="0"/>
        <v>２　地域愛と人のつながりが広がり、安心して暮らし、生き生きと活躍できる地域づくりのための活動</v>
      </c>
      <c r="S57" s="96">
        <f>審査結果一覧!J123</f>
        <v>53700</v>
      </c>
      <c r="T57" s="56">
        <f t="shared" si="1"/>
        <v>0</v>
      </c>
      <c r="U57" s="56"/>
      <c r="V57" s="97" t="e">
        <f>審査結果一覧!#REF!</f>
        <v>#REF!</v>
      </c>
      <c r="W57" s="98"/>
      <c r="AE57" s="2"/>
      <c r="AF57" s="2"/>
      <c r="AG57" s="2"/>
      <c r="AH57" s="2"/>
    </row>
    <row r="58" spans="1:34" ht="30.75" customHeight="1" x14ac:dyDescent="0.2">
      <c r="A58" s="9">
        <v>50</v>
      </c>
      <c r="B58" s="15"/>
      <c r="C58" s="20"/>
      <c r="D58" s="23"/>
      <c r="E58" s="29"/>
      <c r="F58" s="43"/>
      <c r="G58" s="51"/>
      <c r="H58" s="57"/>
      <c r="I58" s="73"/>
      <c r="J58" s="84"/>
      <c r="K58" s="86"/>
      <c r="L58" s="86"/>
      <c r="M58" s="86"/>
      <c r="N58" s="86"/>
      <c r="O58" s="86"/>
      <c r="P58" s="86"/>
      <c r="Q58" s="86"/>
      <c r="R58" s="95" t="str">
        <f t="shared" si="0"/>
        <v>２　地域愛と人のつながりが広がり、安心して暮らし、生き生きと活躍できる地域づくりのための活動</v>
      </c>
      <c r="S58" s="96">
        <f>審査結果一覧!J124</f>
        <v>125200</v>
      </c>
      <c r="T58" s="56">
        <f t="shared" si="1"/>
        <v>0</v>
      </c>
      <c r="U58" s="56"/>
      <c r="V58" s="97" t="e">
        <f>審査結果一覧!#REF!</f>
        <v>#REF!</v>
      </c>
      <c r="W58" s="98"/>
      <c r="AE58" s="2"/>
      <c r="AF58" s="2"/>
      <c r="AG58" s="2"/>
      <c r="AH58" s="2"/>
    </row>
    <row r="59" spans="1:34" ht="30.75" customHeight="1" x14ac:dyDescent="0.2">
      <c r="A59" s="9">
        <v>51</v>
      </c>
      <c r="B59" s="16"/>
      <c r="C59" s="21"/>
      <c r="D59" s="25"/>
      <c r="E59" s="30"/>
      <c r="F59" s="46"/>
      <c r="G59" s="53"/>
      <c r="H59" s="57"/>
      <c r="I59" s="73"/>
      <c r="J59" s="84"/>
      <c r="K59" s="86"/>
      <c r="L59" s="86"/>
      <c r="M59" s="86"/>
      <c r="N59" s="86"/>
      <c r="O59" s="86"/>
      <c r="P59" s="86"/>
      <c r="Q59" s="86"/>
      <c r="R59" s="95" t="str">
        <f t="shared" si="0"/>
        <v>２　地域愛と人のつながりが広がり、安心して暮らし、生き生きと活躍できる地域づくりのための活動</v>
      </c>
      <c r="S59" s="96">
        <f>審査結果一覧!J125</f>
        <v>13543400</v>
      </c>
      <c r="T59" s="56">
        <f t="shared" si="1"/>
        <v>0</v>
      </c>
      <c r="U59" s="56"/>
      <c r="V59" s="97" t="e">
        <f>審査結果一覧!#REF!</f>
        <v>#REF!</v>
      </c>
      <c r="W59" s="98"/>
      <c r="AE59" s="2"/>
      <c r="AF59" s="2"/>
      <c r="AG59" s="2"/>
      <c r="AH59" s="2"/>
    </row>
    <row r="60" spans="1:34" ht="30.75" customHeight="1" x14ac:dyDescent="0.2">
      <c r="A60" s="9">
        <v>52</v>
      </c>
      <c r="B60" s="15"/>
      <c r="C60" s="20"/>
      <c r="D60" s="23"/>
      <c r="E60" s="29"/>
      <c r="F60" s="43"/>
      <c r="G60" s="51"/>
      <c r="H60" s="57"/>
      <c r="I60" s="69"/>
      <c r="J60" s="80"/>
      <c r="K60" s="86"/>
      <c r="L60" s="86"/>
      <c r="M60" s="86"/>
      <c r="N60" s="86"/>
      <c r="O60" s="86"/>
      <c r="P60" s="86"/>
      <c r="Q60" s="86"/>
      <c r="R60" s="95" t="str">
        <f t="shared" si="0"/>
        <v>２　地域愛と人のつながりが広がり、安心して暮らし、生き生きと活躍できる地域づくりのための活動</v>
      </c>
      <c r="S60" s="96">
        <f>審査結果一覧!J126</f>
        <v>0</v>
      </c>
      <c r="T60" s="56">
        <f t="shared" si="1"/>
        <v>0</v>
      </c>
      <c r="U60" s="56"/>
      <c r="V60" s="97" t="e">
        <f>審査結果一覧!#REF!</f>
        <v>#REF!</v>
      </c>
      <c r="W60" s="98"/>
      <c r="AE60" s="2"/>
      <c r="AF60" s="2"/>
      <c r="AG60" s="2"/>
      <c r="AH60" s="2"/>
    </row>
    <row r="61" spans="1:34" ht="30.75" customHeight="1" x14ac:dyDescent="0.2">
      <c r="A61" s="9">
        <v>53</v>
      </c>
      <c r="B61" s="15"/>
      <c r="C61" s="20"/>
      <c r="D61" s="23"/>
      <c r="E61" s="29"/>
      <c r="F61" s="43"/>
      <c r="G61" s="51"/>
      <c r="H61" s="57"/>
      <c r="I61" s="69"/>
      <c r="J61" s="80"/>
      <c r="K61" s="86"/>
      <c r="L61" s="86"/>
      <c r="M61" s="86"/>
      <c r="N61" s="86"/>
      <c r="O61" s="86"/>
      <c r="P61" s="86"/>
      <c r="Q61" s="86"/>
      <c r="R61" s="95" t="str">
        <f t="shared" si="0"/>
        <v>２　地域愛と人のつながりが広がり、安心して暮らし、生き生きと活躍できる地域づくりのための活動</v>
      </c>
      <c r="S61" s="96">
        <f>審査結果一覧!J127</f>
        <v>0</v>
      </c>
      <c r="T61" s="56">
        <f t="shared" si="1"/>
        <v>0</v>
      </c>
      <c r="U61" s="56"/>
      <c r="V61" s="97" t="e">
        <f>審査結果一覧!#REF!</f>
        <v>#REF!</v>
      </c>
      <c r="W61" s="98"/>
      <c r="AE61" s="2"/>
      <c r="AF61" s="2"/>
      <c r="AG61" s="2"/>
      <c r="AH61" s="2"/>
    </row>
    <row r="62" spans="1:34" ht="30.75" customHeight="1" x14ac:dyDescent="0.2">
      <c r="A62" s="9">
        <v>54</v>
      </c>
      <c r="B62" s="15"/>
      <c r="C62" s="20"/>
      <c r="D62" s="23"/>
      <c r="E62" s="30"/>
      <c r="F62" s="43"/>
      <c r="G62" s="51"/>
      <c r="H62" s="57"/>
      <c r="I62" s="69"/>
      <c r="J62" s="80"/>
      <c r="K62" s="86"/>
      <c r="L62" s="86"/>
      <c r="M62" s="86"/>
      <c r="N62" s="86"/>
      <c r="O62" s="86"/>
      <c r="P62" s="86"/>
      <c r="Q62" s="86"/>
      <c r="R62" s="95" t="str">
        <f t="shared" si="0"/>
        <v>２　地域愛と人のつながりが広がり、安心して暮らし、生き生きと活躍できる地域づくりのための活動</v>
      </c>
      <c r="S62" s="96">
        <f>審査結果一覧!J128</f>
        <v>0</v>
      </c>
      <c r="T62" s="56">
        <f t="shared" si="1"/>
        <v>0</v>
      </c>
      <c r="U62" s="56"/>
      <c r="V62" s="97" t="e">
        <f>審査結果一覧!#REF!</f>
        <v>#REF!</v>
      </c>
      <c r="W62" s="98"/>
      <c r="AE62" s="2"/>
      <c r="AF62" s="2"/>
      <c r="AG62" s="2"/>
      <c r="AH62" s="2"/>
    </row>
    <row r="63" spans="1:34" ht="30.75" customHeight="1" x14ac:dyDescent="0.2">
      <c r="A63" s="9">
        <v>55</v>
      </c>
      <c r="B63" s="16"/>
      <c r="C63" s="21"/>
      <c r="D63" s="25"/>
      <c r="E63" s="30"/>
      <c r="F63" s="46"/>
      <c r="G63" s="53"/>
      <c r="H63" s="57"/>
      <c r="I63" s="73"/>
      <c r="J63" s="84"/>
      <c r="K63" s="86"/>
      <c r="L63" s="86"/>
      <c r="M63" s="86"/>
      <c r="N63" s="86"/>
      <c r="O63" s="86"/>
      <c r="P63" s="86"/>
      <c r="Q63" s="86"/>
      <c r="R63" s="95" t="str">
        <f t="shared" si="0"/>
        <v>２　地域愛と人のつながりが広がり、安心して暮らし、生き生きと活躍できる地域づくりのための活動</v>
      </c>
      <c r="S63" s="96">
        <f>審査結果一覧!J129</f>
        <v>0</v>
      </c>
      <c r="T63" s="56">
        <f t="shared" si="1"/>
        <v>0</v>
      </c>
      <c r="U63" s="56"/>
      <c r="V63" s="97" t="e">
        <f>審査結果一覧!#REF!</f>
        <v>#REF!</v>
      </c>
      <c r="W63" s="98"/>
      <c r="AE63" s="2"/>
      <c r="AF63" s="2"/>
      <c r="AG63" s="2"/>
      <c r="AH63" s="2"/>
    </row>
    <row r="64" spans="1:34" ht="30.75" customHeight="1" x14ac:dyDescent="0.2">
      <c r="A64" s="9">
        <v>56</v>
      </c>
      <c r="B64" s="15"/>
      <c r="C64" s="20"/>
      <c r="D64" s="23"/>
      <c r="E64" s="29"/>
      <c r="F64" s="46"/>
      <c r="G64" s="53"/>
      <c r="H64" s="57"/>
      <c r="I64" s="69"/>
      <c r="J64" s="80"/>
      <c r="K64" s="86"/>
      <c r="L64" s="86"/>
      <c r="M64" s="86"/>
      <c r="N64" s="86"/>
      <c r="O64" s="86"/>
      <c r="P64" s="86"/>
      <c r="Q64" s="86"/>
      <c r="R64" s="95" t="str">
        <f t="shared" si="0"/>
        <v>２　地域愛と人のつながりが広がり、安心して暮らし、生き生きと活躍できる地域づくりのための活動</v>
      </c>
      <c r="S64" s="96">
        <f>審査結果一覧!J130</f>
        <v>0</v>
      </c>
      <c r="T64" s="56">
        <f t="shared" si="1"/>
        <v>0</v>
      </c>
      <c r="U64" s="56"/>
      <c r="V64" s="97" t="e">
        <f>審査結果一覧!#REF!</f>
        <v>#REF!</v>
      </c>
      <c r="W64" s="98"/>
      <c r="AE64" s="2"/>
      <c r="AF64" s="2"/>
      <c r="AG64" s="2"/>
      <c r="AH64" s="2"/>
    </row>
    <row r="65" spans="1:39" ht="30.75" customHeight="1" x14ac:dyDescent="0.2">
      <c r="A65" s="9">
        <v>57</v>
      </c>
      <c r="B65" s="15"/>
      <c r="C65" s="20"/>
      <c r="D65" s="23"/>
      <c r="E65" s="29"/>
      <c r="F65" s="46"/>
      <c r="G65" s="53"/>
      <c r="H65" s="57"/>
      <c r="I65" s="69"/>
      <c r="J65" s="80"/>
      <c r="K65" s="86"/>
      <c r="L65" s="86"/>
      <c r="M65" s="86"/>
      <c r="N65" s="86"/>
      <c r="O65" s="86"/>
      <c r="P65" s="86"/>
      <c r="Q65" s="86"/>
      <c r="R65" s="95" t="str">
        <f t="shared" si="0"/>
        <v>２　地域愛と人のつながりが広がり、安心して暮らし、生き生きと活躍できる地域づくりのための活動</v>
      </c>
      <c r="S65" s="96" t="e">
        <f>審査結果一覧!#REF!</f>
        <v>#REF!</v>
      </c>
      <c r="T65" s="56">
        <f t="shared" si="1"/>
        <v>0</v>
      </c>
      <c r="U65" s="56"/>
      <c r="V65" s="97" t="e">
        <f>審査結果一覧!#REF!</f>
        <v>#REF!</v>
      </c>
      <c r="W65" s="98"/>
      <c r="AE65" s="2"/>
      <c r="AF65" s="2"/>
      <c r="AG65" s="2"/>
      <c r="AH65" s="2"/>
    </row>
    <row r="66" spans="1:39" ht="30.75" customHeight="1" x14ac:dyDescent="0.2">
      <c r="A66" s="9">
        <v>58</v>
      </c>
      <c r="B66" s="16"/>
      <c r="C66" s="21"/>
      <c r="D66" s="25"/>
      <c r="E66" s="30"/>
      <c r="F66" s="43"/>
      <c r="G66" s="51"/>
      <c r="H66" s="57"/>
      <c r="I66" s="69"/>
      <c r="J66" s="80"/>
      <c r="K66" s="86"/>
      <c r="L66" s="86"/>
      <c r="M66" s="86"/>
      <c r="N66" s="86"/>
      <c r="O66" s="86"/>
      <c r="P66" s="86"/>
      <c r="Q66" s="86"/>
      <c r="R66" s="95" t="str">
        <f t="shared" si="0"/>
        <v>２　地域愛と人のつながりが広がり、安心して暮らし、生き生きと活躍できる地域づくりのための活動</v>
      </c>
      <c r="S66" s="96" t="e">
        <f>審査結果一覧!#REF!</f>
        <v>#REF!</v>
      </c>
      <c r="T66" s="56">
        <f t="shared" si="1"/>
        <v>0</v>
      </c>
      <c r="U66" s="56"/>
      <c r="V66" s="97" t="e">
        <f>審査結果一覧!#REF!</f>
        <v>#REF!</v>
      </c>
      <c r="W66" s="98"/>
      <c r="AE66" s="2"/>
      <c r="AF66" s="2"/>
      <c r="AG66" s="2"/>
      <c r="AH66" s="2"/>
    </row>
    <row r="67" spans="1:39" ht="30.75" customHeight="1" x14ac:dyDescent="0.2">
      <c r="A67" s="9">
        <v>59</v>
      </c>
      <c r="B67" s="15"/>
      <c r="C67" s="20"/>
      <c r="D67" s="23"/>
      <c r="E67" s="29"/>
      <c r="F67" s="43"/>
      <c r="G67" s="51"/>
      <c r="H67" s="57"/>
      <c r="I67" s="69"/>
      <c r="J67" s="80"/>
      <c r="K67" s="86"/>
      <c r="L67" s="86"/>
      <c r="M67" s="86"/>
      <c r="N67" s="86"/>
      <c r="O67" s="86"/>
      <c r="P67" s="86"/>
      <c r="Q67" s="86"/>
      <c r="R67" s="95" t="str">
        <f t="shared" si="0"/>
        <v>２　地域愛と人のつながりが広がり、安心して暮らし、生き生きと活躍できる地域づくりのための活動</v>
      </c>
      <c r="S67" s="96" t="e">
        <f>審査結果一覧!#REF!</f>
        <v>#REF!</v>
      </c>
      <c r="T67" s="56">
        <f t="shared" si="1"/>
        <v>0</v>
      </c>
      <c r="U67" s="56"/>
      <c r="V67" s="97" t="e">
        <f>審査結果一覧!#REF!</f>
        <v>#REF!</v>
      </c>
      <c r="W67" s="98"/>
      <c r="AE67" s="2"/>
      <c r="AF67" s="2"/>
      <c r="AG67" s="2"/>
      <c r="AH67" s="2"/>
    </row>
    <row r="68" spans="1:39" ht="30.75" customHeight="1" x14ac:dyDescent="0.2">
      <c r="A68" s="9">
        <v>60</v>
      </c>
      <c r="B68" s="15"/>
      <c r="C68" s="20"/>
      <c r="D68" s="23"/>
      <c r="E68" s="29"/>
      <c r="F68" s="43"/>
      <c r="G68" s="51"/>
      <c r="H68" s="57"/>
      <c r="I68" s="69"/>
      <c r="J68" s="80"/>
      <c r="K68" s="86"/>
      <c r="L68" s="86"/>
      <c r="M68" s="86"/>
      <c r="N68" s="86"/>
      <c r="O68" s="86"/>
      <c r="P68" s="86"/>
      <c r="Q68" s="86"/>
      <c r="R68" s="95" t="str">
        <f t="shared" si="0"/>
        <v>２　地域愛と人のつながりが広がり、安心して暮らし、生き生きと活躍できる地域づくりのための活動</v>
      </c>
      <c r="S68" s="96" t="e">
        <f>審査結果一覧!#REF!</f>
        <v>#REF!</v>
      </c>
      <c r="T68" s="56">
        <f t="shared" si="1"/>
        <v>0</v>
      </c>
      <c r="U68" s="56"/>
      <c r="V68" s="97" t="e">
        <f>審査結果一覧!#REF!</f>
        <v>#REF!</v>
      </c>
      <c r="W68" s="98"/>
      <c r="AE68" s="2"/>
      <c r="AF68" s="2"/>
      <c r="AG68" s="2"/>
      <c r="AH68" s="2"/>
    </row>
    <row r="69" spans="1:39" ht="30.75" customHeight="1" x14ac:dyDescent="0.2">
      <c r="A69" s="9">
        <v>61</v>
      </c>
      <c r="B69" s="15"/>
      <c r="C69" s="20"/>
      <c r="D69" s="23"/>
      <c r="E69" s="29"/>
      <c r="F69" s="43"/>
      <c r="G69" s="51"/>
      <c r="H69" s="57"/>
      <c r="I69" s="69"/>
      <c r="J69" s="80"/>
      <c r="K69" s="86"/>
      <c r="L69" s="86"/>
      <c r="M69" s="86"/>
      <c r="N69" s="86"/>
      <c r="O69" s="86"/>
      <c r="P69" s="86"/>
      <c r="Q69" s="86"/>
      <c r="R69" s="95" t="str">
        <f t="shared" si="0"/>
        <v>２　地域愛と人のつながりが広がり、安心して暮らし、生き生きと活躍できる地域づくりのための活動</v>
      </c>
      <c r="S69" s="96" t="e">
        <f>審査結果一覧!#REF!</f>
        <v>#REF!</v>
      </c>
      <c r="T69" s="56">
        <f t="shared" si="1"/>
        <v>0</v>
      </c>
      <c r="U69" s="56"/>
      <c r="V69" s="97" t="e">
        <f>審査結果一覧!#REF!</f>
        <v>#REF!</v>
      </c>
      <c r="W69" s="98"/>
      <c r="AE69" s="2"/>
      <c r="AF69" s="2"/>
      <c r="AG69" s="2"/>
      <c r="AH69" s="2"/>
    </row>
    <row r="70" spans="1:39" ht="30.75" customHeight="1" x14ac:dyDescent="0.2">
      <c r="A70" s="9">
        <v>62</v>
      </c>
      <c r="B70" s="15"/>
      <c r="C70" s="20"/>
      <c r="D70" s="23"/>
      <c r="E70" s="29"/>
      <c r="F70" s="43"/>
      <c r="G70" s="51"/>
      <c r="H70" s="57"/>
      <c r="I70" s="69"/>
      <c r="J70" s="80"/>
      <c r="K70" s="86"/>
      <c r="L70" s="86"/>
      <c r="M70" s="86"/>
      <c r="N70" s="86"/>
      <c r="O70" s="86"/>
      <c r="P70" s="86"/>
      <c r="Q70" s="86"/>
      <c r="R70" s="95" t="str">
        <f t="shared" si="0"/>
        <v>２　地域愛と人のつながりが広がり、安心して暮らし、生き生きと活躍できる地域づくりのための活動</v>
      </c>
      <c r="S70" s="96" t="e">
        <f>審査結果一覧!#REF!</f>
        <v>#REF!</v>
      </c>
      <c r="T70" s="56">
        <f t="shared" si="1"/>
        <v>0</v>
      </c>
      <c r="U70" s="56"/>
      <c r="V70" s="97" t="e">
        <f>審査結果一覧!#REF!</f>
        <v>#REF!</v>
      </c>
      <c r="W70" s="98"/>
      <c r="AE70" s="2"/>
      <c r="AF70" s="2"/>
      <c r="AG70" s="2"/>
      <c r="AH70" s="2"/>
    </row>
    <row r="71" spans="1:39" ht="30.75" customHeight="1" x14ac:dyDescent="0.2">
      <c r="A71" s="9">
        <v>63</v>
      </c>
      <c r="B71" s="15"/>
      <c r="C71" s="20"/>
      <c r="D71" s="23"/>
      <c r="E71" s="29"/>
      <c r="F71" s="43"/>
      <c r="G71" s="51"/>
      <c r="H71" s="57"/>
      <c r="I71" s="69"/>
      <c r="J71" s="80"/>
      <c r="K71" s="86"/>
      <c r="L71" s="86"/>
      <c r="M71" s="86"/>
      <c r="N71" s="86"/>
      <c r="O71" s="86"/>
      <c r="P71" s="86"/>
      <c r="Q71" s="86"/>
      <c r="R71" s="95" t="str">
        <f t="shared" si="0"/>
        <v>２　地域愛と人のつながりが広がり、安心して暮らし、生き生きと活躍できる地域づくりのための活動</v>
      </c>
      <c r="S71" s="96" t="e">
        <f>審査結果一覧!#REF!</f>
        <v>#REF!</v>
      </c>
      <c r="T71" s="56">
        <f t="shared" si="1"/>
        <v>0</v>
      </c>
      <c r="U71" s="56"/>
      <c r="V71" s="97" t="e">
        <f>審査結果一覧!#REF!</f>
        <v>#REF!</v>
      </c>
      <c r="W71" s="98"/>
      <c r="AE71" s="2"/>
      <c r="AF71" s="2"/>
      <c r="AG71" s="2"/>
      <c r="AH71" s="2"/>
    </row>
    <row r="72" spans="1:39" ht="30.75" customHeight="1" x14ac:dyDescent="0.2">
      <c r="A72" s="9">
        <v>64</v>
      </c>
      <c r="B72" s="15"/>
      <c r="C72" s="20"/>
      <c r="D72" s="23"/>
      <c r="E72" s="29"/>
      <c r="F72" s="43"/>
      <c r="G72" s="51"/>
      <c r="H72" s="57"/>
      <c r="I72" s="69"/>
      <c r="J72" s="80"/>
      <c r="K72" s="86"/>
      <c r="L72" s="86"/>
      <c r="M72" s="86"/>
      <c r="N72" s="86"/>
      <c r="O72" s="86"/>
      <c r="P72" s="86"/>
      <c r="Q72" s="86"/>
      <c r="R72" s="95" t="str">
        <f t="shared" si="0"/>
        <v>２　地域愛と人のつながりが広がり、安心して暮らし、生き生きと活躍できる地域づくりのための活動</v>
      </c>
      <c r="S72" s="96" t="e">
        <f>審査結果一覧!#REF!</f>
        <v>#REF!</v>
      </c>
      <c r="T72" s="56">
        <f t="shared" si="1"/>
        <v>0</v>
      </c>
      <c r="U72" s="56"/>
      <c r="V72" s="97" t="e">
        <f>審査結果一覧!#REF!</f>
        <v>#REF!</v>
      </c>
      <c r="W72" s="98"/>
      <c r="AE72" s="2"/>
      <c r="AF72" s="2"/>
      <c r="AG72" s="2"/>
      <c r="AH72" s="2"/>
    </row>
    <row r="73" spans="1:39" ht="30.75" customHeight="1" x14ac:dyDescent="0.2">
      <c r="A73" s="9">
        <v>65</v>
      </c>
      <c r="B73" s="15"/>
      <c r="C73" s="20"/>
      <c r="D73" s="23"/>
      <c r="E73" s="29"/>
      <c r="F73" s="43"/>
      <c r="G73" s="51"/>
      <c r="H73" s="57"/>
      <c r="I73" s="69"/>
      <c r="J73" s="80"/>
      <c r="K73" s="86"/>
      <c r="L73" s="86"/>
      <c r="M73" s="86"/>
      <c r="N73" s="86"/>
      <c r="O73" s="86"/>
      <c r="P73" s="86"/>
      <c r="Q73" s="86"/>
      <c r="R73" s="95" t="str">
        <f t="shared" ref="R73:R78" si="2">$A$6</f>
        <v>２　地域愛と人のつながりが広がり、安心して暮らし、生き生きと活躍できる地域づくりのための活動</v>
      </c>
      <c r="S73" s="96" t="e">
        <f>審査結果一覧!#REF!</f>
        <v>#REF!</v>
      </c>
      <c r="T73" s="56">
        <f t="shared" ref="T73:T78" si="3">H73</f>
        <v>0</v>
      </c>
      <c r="U73" s="56"/>
      <c r="V73" s="97" t="e">
        <f>審査結果一覧!#REF!</f>
        <v>#REF!</v>
      </c>
      <c r="W73" s="98"/>
      <c r="AE73" s="2"/>
      <c r="AF73" s="2"/>
      <c r="AG73" s="2"/>
      <c r="AH73" s="2"/>
    </row>
    <row r="74" spans="1:39" ht="30.75" customHeight="1" x14ac:dyDescent="0.2">
      <c r="A74" s="9">
        <v>66</v>
      </c>
      <c r="B74" s="15"/>
      <c r="C74" s="20"/>
      <c r="D74" s="23"/>
      <c r="E74" s="29"/>
      <c r="F74" s="43"/>
      <c r="G74" s="51"/>
      <c r="H74" s="57"/>
      <c r="I74" s="69"/>
      <c r="J74" s="80"/>
      <c r="K74" s="86"/>
      <c r="L74" s="86"/>
      <c r="M74" s="86"/>
      <c r="N74" s="86"/>
      <c r="O74" s="86"/>
      <c r="P74" s="86"/>
      <c r="Q74" s="86"/>
      <c r="R74" s="95" t="str">
        <f t="shared" si="2"/>
        <v>２　地域愛と人のつながりが広がり、安心して暮らし、生き生きと活躍できる地域づくりのための活動</v>
      </c>
      <c r="S74" s="96" t="e">
        <f>審査結果一覧!#REF!</f>
        <v>#REF!</v>
      </c>
      <c r="T74" s="56">
        <f t="shared" si="3"/>
        <v>0</v>
      </c>
      <c r="U74" s="56"/>
      <c r="V74" s="97" t="e">
        <f>審査結果一覧!#REF!</f>
        <v>#REF!</v>
      </c>
      <c r="W74" s="98"/>
      <c r="AE74" s="2"/>
      <c r="AF74" s="2"/>
      <c r="AG74" s="2"/>
      <c r="AH74" s="2"/>
    </row>
    <row r="75" spans="1:39" ht="30.75" customHeight="1" x14ac:dyDescent="0.2">
      <c r="A75" s="9">
        <v>67</v>
      </c>
      <c r="B75" s="15"/>
      <c r="C75" s="20"/>
      <c r="D75" s="23"/>
      <c r="E75" s="29"/>
      <c r="F75" s="43"/>
      <c r="G75" s="51"/>
      <c r="H75" s="57"/>
      <c r="I75" s="69"/>
      <c r="J75" s="80"/>
      <c r="K75" s="86"/>
      <c r="L75" s="86"/>
      <c r="M75" s="86"/>
      <c r="N75" s="86"/>
      <c r="O75" s="86"/>
      <c r="P75" s="86"/>
      <c r="Q75" s="86"/>
      <c r="R75" s="95" t="str">
        <f t="shared" si="2"/>
        <v>２　地域愛と人のつながりが広がり、安心して暮らし、生き生きと活躍できる地域づくりのための活動</v>
      </c>
      <c r="S75" s="96" t="e">
        <f>審査結果一覧!#REF!</f>
        <v>#REF!</v>
      </c>
      <c r="T75" s="56">
        <f t="shared" si="3"/>
        <v>0</v>
      </c>
      <c r="U75" s="56"/>
      <c r="V75" s="97" t="e">
        <f>審査結果一覧!#REF!</f>
        <v>#REF!</v>
      </c>
      <c r="W75" s="98"/>
      <c r="AE75" s="2"/>
      <c r="AF75" s="2"/>
      <c r="AG75" s="2"/>
      <c r="AH75" s="2"/>
    </row>
    <row r="76" spans="1:39" ht="30.75" customHeight="1" x14ac:dyDescent="0.2">
      <c r="A76" s="9">
        <v>68</v>
      </c>
      <c r="B76" s="15"/>
      <c r="C76" s="20"/>
      <c r="D76" s="23"/>
      <c r="E76" s="29"/>
      <c r="F76" s="43"/>
      <c r="G76" s="51"/>
      <c r="H76" s="57"/>
      <c r="I76" s="69"/>
      <c r="J76" s="80"/>
      <c r="K76" s="86"/>
      <c r="L76" s="86"/>
      <c r="M76" s="86"/>
      <c r="N76" s="86"/>
      <c r="O76" s="86"/>
      <c r="P76" s="86"/>
      <c r="Q76" s="86"/>
      <c r="R76" s="95" t="str">
        <f t="shared" si="2"/>
        <v>２　地域愛と人のつながりが広がり、安心して暮らし、生き生きと活躍できる地域づくりのための活動</v>
      </c>
      <c r="S76" s="96" t="e">
        <f>審査結果一覧!#REF!</f>
        <v>#REF!</v>
      </c>
      <c r="T76" s="56">
        <f t="shared" si="3"/>
        <v>0</v>
      </c>
      <c r="U76" s="56"/>
      <c r="V76" s="97" t="e">
        <f>審査結果一覧!#REF!</f>
        <v>#REF!</v>
      </c>
      <c r="W76" s="98"/>
      <c r="AE76" s="2"/>
      <c r="AF76" s="2"/>
      <c r="AG76" s="2"/>
      <c r="AH76" s="2"/>
    </row>
    <row r="77" spans="1:39" ht="30.75" customHeight="1" x14ac:dyDescent="0.2">
      <c r="A77" s="9">
        <v>69</v>
      </c>
      <c r="B77" s="15"/>
      <c r="C77" s="20"/>
      <c r="D77" s="23"/>
      <c r="E77" s="29"/>
      <c r="F77" s="43"/>
      <c r="G77" s="51"/>
      <c r="H77" s="57"/>
      <c r="I77" s="69"/>
      <c r="J77" s="80"/>
      <c r="K77" s="86"/>
      <c r="L77" s="86"/>
      <c r="M77" s="86"/>
      <c r="N77" s="86"/>
      <c r="O77" s="86"/>
      <c r="P77" s="86"/>
      <c r="Q77" s="86"/>
      <c r="R77" s="95" t="str">
        <f t="shared" si="2"/>
        <v>２　地域愛と人のつながりが広がり、安心して暮らし、生き生きと活躍できる地域づくりのための活動</v>
      </c>
      <c r="S77" s="96" t="e">
        <f>審査結果一覧!#REF!</f>
        <v>#REF!</v>
      </c>
      <c r="T77" s="56">
        <f t="shared" si="3"/>
        <v>0</v>
      </c>
      <c r="U77" s="56"/>
      <c r="V77" s="97" t="e">
        <f>審査結果一覧!#REF!</f>
        <v>#REF!</v>
      </c>
      <c r="W77" s="98"/>
      <c r="AE77" s="2"/>
      <c r="AF77" s="2"/>
      <c r="AG77" s="2"/>
      <c r="AH77" s="2"/>
    </row>
    <row r="78" spans="1:39" ht="30.75" customHeight="1" x14ac:dyDescent="0.2">
      <c r="A78" s="9">
        <v>70</v>
      </c>
      <c r="B78" s="15"/>
      <c r="C78" s="20"/>
      <c r="D78" s="23"/>
      <c r="E78" s="29"/>
      <c r="F78" s="43"/>
      <c r="G78" s="51"/>
      <c r="H78" s="57"/>
      <c r="I78" s="69"/>
      <c r="J78" s="80"/>
      <c r="K78" s="86"/>
      <c r="L78" s="86"/>
      <c r="M78" s="86"/>
      <c r="N78" s="86"/>
      <c r="O78" s="86"/>
      <c r="P78" s="86"/>
      <c r="Q78" s="86"/>
      <c r="R78" s="95" t="str">
        <f t="shared" si="2"/>
        <v>２　地域愛と人のつながりが広がり、安心して暮らし、生き生きと活躍できる地域づくりのための活動</v>
      </c>
      <c r="S78" s="96" t="e">
        <f>審査結果一覧!#REF!</f>
        <v>#REF!</v>
      </c>
      <c r="T78" s="56">
        <f t="shared" si="3"/>
        <v>0</v>
      </c>
      <c r="U78" s="56"/>
      <c r="V78" s="97" t="e">
        <f>審査結果一覧!#REF!</f>
        <v>#REF!</v>
      </c>
      <c r="W78" s="98"/>
      <c r="AE78" s="2"/>
      <c r="AF78" s="2"/>
      <c r="AG78" s="2"/>
      <c r="AH78" s="2"/>
    </row>
    <row r="79" spans="1:39" ht="27" customHeight="1" x14ac:dyDescent="0.2">
      <c r="B79" s="17"/>
      <c r="C79" s="17"/>
      <c r="D79" s="26">
        <f>COUNTA(D9:D78)</f>
        <v>0</v>
      </c>
      <c r="E79" s="34"/>
      <c r="F79" s="47"/>
      <c r="G79" s="47"/>
      <c r="H79" s="58"/>
      <c r="I79" s="74"/>
      <c r="J79" s="74"/>
      <c r="K79" s="74"/>
      <c r="L79" s="90"/>
      <c r="M79" s="90"/>
      <c r="N79" s="90"/>
      <c r="O79" s="90"/>
      <c r="P79" s="90"/>
      <c r="Q79" s="90"/>
      <c r="R79" s="90"/>
      <c r="S79" s="90"/>
      <c r="T79" s="58"/>
      <c r="U79" s="58"/>
      <c r="V79" s="90"/>
      <c r="W79" s="90"/>
      <c r="X79" s="75"/>
      <c r="Y79" s="74"/>
      <c r="Z79" s="74"/>
      <c r="AA79" s="91"/>
      <c r="AB79" s="91"/>
      <c r="AC79" s="91"/>
      <c r="AD79" s="91"/>
      <c r="AE79" s="100"/>
      <c r="AF79" s="101"/>
      <c r="AG79" s="101"/>
      <c r="AH79" s="101"/>
      <c r="AI79" s="76"/>
      <c r="AJ79" s="102"/>
      <c r="AK79" s="76"/>
      <c r="AL79" s="76"/>
      <c r="AM79" s="102"/>
    </row>
    <row r="80" spans="1:39" ht="27" customHeight="1" x14ac:dyDescent="0.2">
      <c r="B80" s="17"/>
      <c r="C80" s="17"/>
      <c r="D80" s="17"/>
      <c r="E80" s="34"/>
      <c r="F80" s="47"/>
      <c r="G80" s="47"/>
      <c r="H80" s="59"/>
      <c r="I80" s="74"/>
      <c r="J80" s="74"/>
      <c r="K80" s="74"/>
      <c r="L80" s="90"/>
      <c r="M80" s="90"/>
      <c r="N80" s="90"/>
      <c r="O80" s="90"/>
      <c r="P80" s="90"/>
      <c r="Q80" s="90"/>
      <c r="R80" s="90"/>
      <c r="S80" s="90"/>
      <c r="T80" s="59"/>
      <c r="U80" s="59"/>
      <c r="V80" s="90"/>
      <c r="W80" s="90"/>
      <c r="X80" s="75"/>
      <c r="Y80" s="74"/>
      <c r="Z80" s="74"/>
      <c r="AA80" s="91"/>
      <c r="AB80" s="91"/>
      <c r="AC80" s="91"/>
      <c r="AD80" s="91"/>
      <c r="AE80" s="100"/>
      <c r="AF80" s="101"/>
      <c r="AG80" s="101"/>
      <c r="AH80" s="101"/>
      <c r="AI80" s="76"/>
      <c r="AJ80" s="102"/>
      <c r="AK80" s="76"/>
      <c r="AL80" s="76"/>
      <c r="AM80" s="102"/>
    </row>
    <row r="81" spans="1:39" ht="27" customHeight="1" x14ac:dyDescent="0.2">
      <c r="B81" s="17"/>
      <c r="C81" s="17"/>
      <c r="D81" s="17"/>
      <c r="E81" s="34"/>
      <c r="F81" s="47"/>
      <c r="G81" s="47"/>
      <c r="H81" s="60"/>
      <c r="I81" s="74"/>
      <c r="J81" s="74"/>
      <c r="K81" s="74"/>
      <c r="L81" s="90"/>
      <c r="M81" s="90"/>
      <c r="N81" s="90"/>
      <c r="O81" s="90"/>
      <c r="P81" s="90"/>
      <c r="Q81" s="90"/>
      <c r="R81" s="90"/>
      <c r="S81" s="90"/>
      <c r="T81" s="60"/>
      <c r="U81" s="60"/>
      <c r="V81" s="90"/>
      <c r="W81" s="90"/>
      <c r="X81" s="75"/>
      <c r="Y81" s="74"/>
      <c r="Z81" s="74"/>
      <c r="AA81" s="91"/>
      <c r="AB81" s="91"/>
      <c r="AC81" s="91"/>
      <c r="AD81" s="91"/>
      <c r="AE81" s="100"/>
      <c r="AF81" s="101"/>
      <c r="AG81" s="101"/>
      <c r="AH81" s="101"/>
      <c r="AI81" s="76"/>
      <c r="AJ81" s="102"/>
      <c r="AK81" s="76"/>
      <c r="AL81" s="76"/>
      <c r="AM81" s="102"/>
    </row>
    <row r="82" spans="1:39" ht="27" customHeight="1" x14ac:dyDescent="0.2">
      <c r="B82" s="17"/>
      <c r="C82" s="17"/>
      <c r="D82" s="17"/>
      <c r="E82" s="35"/>
      <c r="F82" s="48"/>
      <c r="G82" s="48"/>
      <c r="H82" s="60"/>
      <c r="I82" s="75"/>
      <c r="J82" s="75"/>
      <c r="K82" s="74"/>
      <c r="L82" s="91"/>
      <c r="M82" s="91"/>
      <c r="N82" s="91"/>
      <c r="O82" s="91"/>
      <c r="P82" s="91"/>
      <c r="Q82" s="91"/>
      <c r="R82" s="91"/>
      <c r="S82" s="91"/>
      <c r="T82" s="60"/>
      <c r="U82" s="60"/>
      <c r="V82" s="91"/>
      <c r="W82" s="91"/>
      <c r="X82" s="91"/>
      <c r="Y82" s="91"/>
      <c r="Z82" s="100"/>
      <c r="AA82" s="101"/>
      <c r="AB82" s="101"/>
      <c r="AC82" s="101"/>
      <c r="AD82" s="76"/>
      <c r="AE82" s="102"/>
      <c r="AF82" s="76"/>
      <c r="AG82" s="76"/>
      <c r="AH82" s="102"/>
    </row>
    <row r="83" spans="1:39" ht="30.75" customHeight="1" x14ac:dyDescent="0.2">
      <c r="A83" s="10"/>
      <c r="E83" s="36"/>
      <c r="F83" s="3"/>
      <c r="G83" s="3"/>
      <c r="H83" s="61"/>
      <c r="I83" s="76"/>
      <c r="J83" s="76"/>
      <c r="K83" s="87"/>
      <c r="L83" s="92"/>
      <c r="M83" s="92"/>
      <c r="N83" s="92"/>
      <c r="O83" s="92"/>
      <c r="P83" s="92"/>
      <c r="Q83" s="92"/>
      <c r="R83" s="92"/>
      <c r="S83" s="92"/>
      <c r="T83" s="61"/>
      <c r="U83" s="61"/>
      <c r="V83" s="92"/>
      <c r="W83" s="92"/>
      <c r="X83" s="76"/>
      <c r="Y83" s="76"/>
      <c r="Z83" s="76"/>
      <c r="AA83" s="76"/>
      <c r="AB83" s="76"/>
      <c r="AE83" s="2"/>
      <c r="AF83" s="2"/>
      <c r="AG83" s="2"/>
      <c r="AH83" s="2"/>
    </row>
    <row r="84" spans="1:39" ht="27" customHeight="1" x14ac:dyDescent="0.2">
      <c r="A84" s="10"/>
      <c r="E84" s="37"/>
      <c r="F84" s="36"/>
      <c r="G84" s="36"/>
      <c r="H84" s="37"/>
      <c r="I84" s="76"/>
      <c r="J84" s="76"/>
      <c r="K84" s="87"/>
      <c r="L84" s="92"/>
      <c r="M84" s="92"/>
      <c r="N84" s="92"/>
      <c r="O84" s="92"/>
      <c r="P84" s="92"/>
      <c r="Q84" s="92"/>
      <c r="R84" s="92"/>
      <c r="S84" s="92"/>
      <c r="T84" s="37"/>
      <c r="U84" s="37"/>
      <c r="V84" s="92"/>
      <c r="W84" s="92"/>
      <c r="X84" s="76"/>
      <c r="Y84" s="76"/>
      <c r="AE84" s="2"/>
      <c r="AF84" s="2"/>
      <c r="AG84" s="2"/>
      <c r="AH84" s="2"/>
    </row>
    <row r="85" spans="1:39" ht="27" customHeight="1" x14ac:dyDescent="0.2">
      <c r="A85" s="11"/>
      <c r="B85" s="18"/>
      <c r="C85" s="18"/>
      <c r="D85" s="18"/>
      <c r="E85" s="38"/>
      <c r="F85" s="36"/>
      <c r="G85" s="36"/>
      <c r="H85" s="37"/>
      <c r="K85" s="4"/>
      <c r="L85" s="5"/>
      <c r="M85" s="5"/>
      <c r="N85" s="5"/>
      <c r="O85" s="5"/>
      <c r="P85" s="5"/>
      <c r="Q85" s="5"/>
      <c r="R85" s="5"/>
      <c r="S85" s="5"/>
      <c r="T85" s="37"/>
      <c r="U85" s="37"/>
      <c r="V85" s="5"/>
      <c r="W85" s="5"/>
      <c r="AE85" s="2"/>
      <c r="AF85" s="2"/>
      <c r="AG85" s="2"/>
      <c r="AH85" s="2"/>
    </row>
    <row r="86" spans="1:39" ht="27" customHeight="1" x14ac:dyDescent="0.2">
      <c r="A86" s="12"/>
      <c r="B86" s="18"/>
      <c r="C86" s="18"/>
      <c r="D86" s="18"/>
      <c r="E86" s="38"/>
      <c r="F86" s="3"/>
      <c r="G86" s="3"/>
      <c r="H86" s="37"/>
      <c r="I86" s="76"/>
      <c r="J86" s="76"/>
      <c r="K86" s="87"/>
      <c r="L86" s="92"/>
      <c r="M86" s="92"/>
      <c r="N86" s="92"/>
      <c r="O86" s="92"/>
      <c r="P86" s="92"/>
      <c r="Q86" s="92"/>
      <c r="R86" s="92"/>
      <c r="S86" s="92"/>
      <c r="T86" s="37"/>
      <c r="U86" s="37"/>
      <c r="V86" s="92"/>
      <c r="W86" s="92"/>
      <c r="X86" s="76"/>
      <c r="Y86" s="76"/>
      <c r="AE86" s="2"/>
      <c r="AF86" s="2"/>
      <c r="AG86" s="2"/>
      <c r="AH86" s="2"/>
    </row>
    <row r="87" spans="1:39" ht="27" customHeight="1" x14ac:dyDescent="0.2">
      <c r="A87" s="12"/>
      <c r="B87" s="18"/>
      <c r="C87" s="18"/>
      <c r="D87" s="18"/>
      <c r="E87" s="38"/>
      <c r="F87" s="36"/>
      <c r="G87" s="36"/>
      <c r="H87" s="37"/>
      <c r="I87" s="76"/>
      <c r="J87" s="76"/>
      <c r="K87" s="87"/>
      <c r="L87" s="92"/>
      <c r="M87" s="92"/>
      <c r="N87" s="92"/>
      <c r="O87" s="92"/>
      <c r="P87" s="92"/>
      <c r="Q87" s="92"/>
      <c r="R87" s="92"/>
      <c r="S87" s="92"/>
      <c r="T87" s="37"/>
      <c r="U87" s="37"/>
      <c r="V87" s="92"/>
      <c r="W87" s="92"/>
      <c r="X87" s="76"/>
      <c r="Y87" s="76"/>
      <c r="AE87" s="2"/>
      <c r="AF87" s="2"/>
      <c r="AG87" s="2"/>
      <c r="AH87" s="2"/>
    </row>
    <row r="88" spans="1:39" ht="27" customHeight="1" x14ac:dyDescent="0.2">
      <c r="A88" s="12"/>
      <c r="B88" s="18"/>
      <c r="C88" s="18"/>
      <c r="D88" s="18"/>
      <c r="E88" s="38"/>
      <c r="F88" s="3"/>
      <c r="G88" s="3"/>
      <c r="H88" s="37"/>
      <c r="I88" s="76"/>
      <c r="J88" s="76"/>
      <c r="K88" s="87"/>
      <c r="L88" s="92"/>
      <c r="M88" s="92"/>
      <c r="N88" s="92"/>
      <c r="O88" s="92"/>
      <c r="P88" s="92"/>
      <c r="Q88" s="92"/>
      <c r="R88" s="92"/>
      <c r="S88" s="92"/>
      <c r="T88" s="37"/>
      <c r="U88" s="37"/>
      <c r="V88" s="92"/>
      <c r="W88" s="92"/>
      <c r="X88" s="76"/>
      <c r="Y88" s="76"/>
      <c r="AE88" s="2"/>
      <c r="AF88" s="2"/>
      <c r="AG88" s="2"/>
      <c r="AH88" s="2"/>
    </row>
    <row r="89" spans="1:39" ht="27" customHeight="1" x14ac:dyDescent="0.2">
      <c r="A89" s="10"/>
      <c r="E89" s="38"/>
      <c r="F89" s="3"/>
      <c r="G89" s="3"/>
      <c r="H89" s="37"/>
      <c r="I89" s="76"/>
      <c r="J89" s="76"/>
      <c r="K89" s="87"/>
      <c r="L89" s="92"/>
      <c r="M89" s="92"/>
      <c r="N89" s="92"/>
      <c r="O89" s="92"/>
      <c r="P89" s="92"/>
      <c r="Q89" s="92"/>
      <c r="R89" s="92"/>
      <c r="S89" s="92"/>
      <c r="T89" s="37"/>
      <c r="U89" s="37"/>
      <c r="V89" s="92"/>
      <c r="W89" s="92"/>
      <c r="X89" s="76"/>
      <c r="Y89" s="76"/>
      <c r="AE89" s="2"/>
      <c r="AF89" s="2"/>
      <c r="AG89" s="2"/>
      <c r="AH89" s="2"/>
    </row>
    <row r="90" spans="1:39" ht="27" customHeight="1" x14ac:dyDescent="0.2">
      <c r="A90" s="10"/>
      <c r="E90" s="38"/>
      <c r="F90" s="39"/>
      <c r="G90" s="39"/>
      <c r="H90" s="37"/>
      <c r="I90" s="4"/>
      <c r="J90" s="4"/>
      <c r="K90" s="5"/>
      <c r="T90" s="37"/>
      <c r="U90" s="37"/>
      <c r="AE90" s="2"/>
      <c r="AF90" s="2"/>
      <c r="AG90" s="2"/>
      <c r="AH90" s="2"/>
    </row>
    <row r="91" spans="1:39" ht="27" customHeight="1" x14ac:dyDescent="0.2">
      <c r="E91" s="38"/>
      <c r="F91" s="39"/>
      <c r="G91" s="39"/>
      <c r="H91" s="37"/>
      <c r="I91" s="76"/>
      <c r="J91" s="76"/>
      <c r="K91" s="76"/>
      <c r="L91" s="76"/>
      <c r="M91" s="76"/>
      <c r="N91" s="76"/>
      <c r="O91" s="76"/>
      <c r="P91" s="76"/>
      <c r="Q91" s="76"/>
      <c r="R91" s="76"/>
      <c r="S91" s="76"/>
      <c r="T91" s="37"/>
      <c r="U91" s="37"/>
      <c r="V91" s="76"/>
      <c r="W91" s="76"/>
      <c r="X91" s="76"/>
      <c r="Y91" s="76"/>
      <c r="Z91" s="87"/>
      <c r="AA91" s="92"/>
      <c r="AB91" s="92"/>
      <c r="AC91" s="92"/>
      <c r="AD91" s="76"/>
      <c r="AE91" s="2"/>
      <c r="AF91" s="2"/>
      <c r="AG91" s="2"/>
      <c r="AH91" s="2"/>
    </row>
    <row r="92" spans="1:39" ht="27" customHeight="1" x14ac:dyDescent="0.2">
      <c r="E92" s="38"/>
      <c r="H92" s="37"/>
      <c r="I92" s="76"/>
      <c r="J92" s="76"/>
      <c r="K92" s="76"/>
      <c r="L92" s="76"/>
      <c r="M92" s="76"/>
      <c r="N92" s="76"/>
      <c r="O92" s="76"/>
      <c r="P92" s="76"/>
      <c r="Q92" s="76"/>
      <c r="R92" s="76"/>
      <c r="S92" s="76"/>
      <c r="T92" s="37"/>
      <c r="U92" s="37"/>
      <c r="V92" s="76"/>
      <c r="W92" s="76"/>
      <c r="X92" s="76"/>
      <c r="Y92" s="76"/>
      <c r="Z92" s="87"/>
      <c r="AA92" s="92"/>
      <c r="AB92" s="92"/>
      <c r="AC92" s="92"/>
      <c r="AD92" s="76"/>
      <c r="AE92" s="2"/>
      <c r="AF92" s="2"/>
      <c r="AG92" s="2"/>
      <c r="AH92" s="2"/>
    </row>
    <row r="93" spans="1:39" ht="27" customHeight="1" x14ac:dyDescent="0.2">
      <c r="E93" s="38"/>
      <c r="H93" s="37"/>
      <c r="I93" s="76"/>
      <c r="J93" s="76"/>
      <c r="K93" s="76"/>
      <c r="L93" s="76"/>
      <c r="M93" s="76"/>
      <c r="N93" s="76"/>
      <c r="O93" s="76"/>
      <c r="P93" s="76"/>
      <c r="Q93" s="76"/>
      <c r="R93" s="76"/>
      <c r="S93" s="76"/>
      <c r="T93" s="37"/>
      <c r="U93" s="37"/>
      <c r="V93" s="76"/>
      <c r="W93" s="76"/>
      <c r="X93" s="76"/>
      <c r="Y93" s="76"/>
      <c r="Z93" s="87"/>
      <c r="AA93" s="92"/>
      <c r="AB93" s="92"/>
      <c r="AC93" s="92"/>
      <c r="AD93" s="76"/>
      <c r="AE93" s="2"/>
      <c r="AF93" s="2"/>
      <c r="AG93" s="2"/>
      <c r="AH93" s="2"/>
    </row>
    <row r="94" spans="1:39" ht="27" customHeight="1" x14ac:dyDescent="0.2">
      <c r="E94" s="38"/>
      <c r="H94" s="37"/>
      <c r="I94" s="76"/>
      <c r="J94" s="76"/>
      <c r="K94" s="76"/>
      <c r="L94" s="76"/>
      <c r="M94" s="76"/>
      <c r="N94" s="76"/>
      <c r="O94" s="76"/>
      <c r="P94" s="76"/>
      <c r="Q94" s="76"/>
      <c r="R94" s="76"/>
      <c r="S94" s="76"/>
      <c r="T94" s="37"/>
      <c r="U94" s="37"/>
      <c r="V94" s="76"/>
      <c r="W94" s="76"/>
      <c r="X94" s="76"/>
      <c r="Y94" s="76"/>
      <c r="Z94" s="87"/>
      <c r="AA94" s="92"/>
      <c r="AB94" s="92"/>
      <c r="AC94" s="92"/>
      <c r="AD94" s="76"/>
      <c r="AE94" s="2"/>
      <c r="AF94" s="2"/>
      <c r="AG94" s="2"/>
      <c r="AH94" s="2"/>
    </row>
    <row r="95" spans="1:39" ht="27" customHeight="1" x14ac:dyDescent="0.2">
      <c r="E95" s="38"/>
      <c r="H95" s="37"/>
      <c r="I95" s="76"/>
      <c r="J95" s="76"/>
      <c r="K95" s="76"/>
      <c r="L95" s="76"/>
      <c r="M95" s="76"/>
      <c r="N95" s="76"/>
      <c r="O95" s="76"/>
      <c r="P95" s="76"/>
      <c r="Q95" s="76"/>
      <c r="R95" s="76"/>
      <c r="S95" s="76"/>
      <c r="T95" s="37"/>
      <c r="U95" s="37"/>
      <c r="V95" s="76"/>
      <c r="W95" s="76"/>
      <c r="X95" s="76"/>
      <c r="Y95" s="76"/>
      <c r="Z95" s="87"/>
      <c r="AA95" s="92"/>
      <c r="AB95" s="92"/>
      <c r="AC95" s="92"/>
      <c r="AD95" s="76"/>
      <c r="AE95" s="2"/>
      <c r="AF95" s="2"/>
      <c r="AG95" s="2"/>
      <c r="AH95" s="2"/>
    </row>
    <row r="96" spans="1:39" ht="27" customHeight="1" x14ac:dyDescent="0.2">
      <c r="E96" s="38"/>
      <c r="H96" s="37"/>
      <c r="I96" s="76"/>
      <c r="J96" s="76"/>
      <c r="K96" s="76"/>
      <c r="L96" s="76"/>
      <c r="M96" s="76"/>
      <c r="N96" s="76"/>
      <c r="O96" s="76"/>
      <c r="P96" s="76"/>
      <c r="Q96" s="76"/>
      <c r="R96" s="76"/>
      <c r="S96" s="76"/>
      <c r="T96" s="37"/>
      <c r="U96" s="37"/>
      <c r="V96" s="76"/>
      <c r="W96" s="76"/>
      <c r="X96" s="76"/>
      <c r="Y96" s="76"/>
      <c r="Z96" s="87"/>
      <c r="AA96" s="92"/>
      <c r="AB96" s="92"/>
      <c r="AC96" s="92"/>
      <c r="AD96" s="76"/>
      <c r="AE96" s="2"/>
      <c r="AF96" s="2"/>
      <c r="AG96" s="2"/>
      <c r="AH96" s="2"/>
    </row>
    <row r="97" spans="1:39" ht="30.75" customHeight="1" x14ac:dyDescent="0.2">
      <c r="E97" s="3"/>
      <c r="H97" s="62"/>
      <c r="I97" s="76"/>
      <c r="J97" s="76"/>
      <c r="K97" s="76"/>
      <c r="L97" s="76"/>
      <c r="M97" s="76"/>
      <c r="N97" s="76"/>
      <c r="O97" s="76"/>
      <c r="P97" s="76"/>
      <c r="Q97" s="76"/>
      <c r="R97" s="76"/>
      <c r="S97" s="76"/>
      <c r="T97" s="62"/>
      <c r="U97" s="62"/>
      <c r="V97" s="76"/>
      <c r="W97" s="76"/>
      <c r="X97" s="76"/>
      <c r="Y97" s="76"/>
      <c r="Z97" s="87"/>
      <c r="AA97" s="92"/>
      <c r="AB97" s="92"/>
      <c r="AC97" s="92"/>
      <c r="AE97" s="2"/>
      <c r="AF97" s="2"/>
      <c r="AG97" s="2"/>
      <c r="AH97" s="2"/>
    </row>
    <row r="98" spans="1:39" ht="27" customHeight="1" x14ac:dyDescent="0.2">
      <c r="E98" s="3"/>
      <c r="H98" s="63"/>
      <c r="I98" s="76"/>
      <c r="J98" s="76"/>
      <c r="K98" s="76"/>
      <c r="L98" s="76"/>
      <c r="M98" s="76"/>
      <c r="N98" s="76"/>
      <c r="O98" s="76"/>
      <c r="P98" s="76"/>
      <c r="Q98" s="76"/>
      <c r="R98" s="76"/>
      <c r="S98" s="76"/>
      <c r="T98" s="63"/>
      <c r="U98" s="63"/>
      <c r="V98" s="76"/>
      <c r="W98" s="76"/>
      <c r="X98" s="76"/>
      <c r="Y98" s="76"/>
      <c r="Z98" s="87"/>
      <c r="AA98" s="92"/>
      <c r="AB98" s="92"/>
      <c r="AC98" s="92"/>
      <c r="AD98" s="76"/>
      <c r="AE98" s="2"/>
      <c r="AF98" s="2"/>
      <c r="AG98" s="2"/>
      <c r="AH98" s="2"/>
    </row>
    <row r="99" spans="1:39" ht="27" customHeight="1" x14ac:dyDescent="0.2">
      <c r="A99" s="10"/>
      <c r="E99" s="36"/>
      <c r="H99" s="63"/>
      <c r="I99" s="76"/>
      <c r="J99" s="76"/>
      <c r="K99" s="76"/>
      <c r="L99" s="76"/>
      <c r="M99" s="76"/>
      <c r="N99" s="76"/>
      <c r="O99" s="76"/>
      <c r="P99" s="76"/>
      <c r="Q99" s="76"/>
      <c r="R99" s="76"/>
      <c r="S99" s="76"/>
      <c r="T99" s="63"/>
      <c r="U99" s="63"/>
      <c r="V99" s="76"/>
      <c r="W99" s="76"/>
      <c r="X99" s="76"/>
      <c r="Y99" s="76"/>
      <c r="Z99" s="87"/>
      <c r="AA99" s="92"/>
      <c r="AB99" s="92"/>
      <c r="AC99" s="92"/>
      <c r="AD99" s="76"/>
      <c r="AE99" s="76"/>
      <c r="AF99" s="76"/>
      <c r="AG99" s="76"/>
      <c r="AH99" s="76"/>
    </row>
    <row r="100" spans="1:39" ht="27" customHeight="1" x14ac:dyDescent="0.2">
      <c r="A100" s="10"/>
      <c r="E100" s="36"/>
      <c r="H100" s="63"/>
      <c r="I100" s="76"/>
      <c r="J100" s="76"/>
      <c r="K100" s="76"/>
      <c r="L100" s="76"/>
      <c r="M100" s="76"/>
      <c r="N100" s="76"/>
      <c r="O100" s="76"/>
      <c r="P100" s="76"/>
      <c r="Q100" s="76"/>
      <c r="R100" s="76"/>
      <c r="S100" s="76"/>
      <c r="T100" s="63"/>
      <c r="U100" s="63"/>
      <c r="V100" s="76"/>
      <c r="W100" s="76"/>
      <c r="X100" s="76"/>
      <c r="Y100" s="76"/>
      <c r="Z100" s="87"/>
      <c r="AA100" s="92"/>
      <c r="AB100" s="92"/>
      <c r="AC100" s="92"/>
      <c r="AD100" s="76"/>
      <c r="AE100" s="76"/>
      <c r="AF100" s="76"/>
      <c r="AG100" s="76"/>
      <c r="AH100" s="76"/>
    </row>
    <row r="101" spans="1:39" ht="27" customHeight="1" x14ac:dyDescent="0.2">
      <c r="A101" s="10"/>
      <c r="E101" s="36"/>
      <c r="H101" s="63"/>
      <c r="I101" s="76"/>
      <c r="J101" s="76"/>
      <c r="K101" s="76"/>
      <c r="L101" s="76"/>
      <c r="M101" s="76"/>
      <c r="N101" s="76"/>
      <c r="O101" s="76"/>
      <c r="P101" s="76"/>
      <c r="Q101" s="76"/>
      <c r="R101" s="76"/>
      <c r="S101" s="76"/>
      <c r="T101" s="63"/>
      <c r="U101" s="63"/>
      <c r="V101" s="76"/>
      <c r="W101" s="76"/>
      <c r="X101" s="76"/>
      <c r="Y101" s="76"/>
      <c r="Z101" s="87"/>
      <c r="AA101" s="92"/>
      <c r="AB101" s="92"/>
      <c r="AC101" s="92"/>
      <c r="AD101" s="76"/>
      <c r="AE101" s="76"/>
      <c r="AF101" s="76"/>
      <c r="AG101" s="76"/>
      <c r="AH101" s="76"/>
    </row>
    <row r="102" spans="1:39" ht="27" customHeight="1" x14ac:dyDescent="0.2">
      <c r="A102" s="10"/>
      <c r="E102" s="36"/>
      <c r="H102" s="63"/>
      <c r="I102" s="76"/>
      <c r="J102" s="76"/>
      <c r="K102" s="76"/>
      <c r="L102" s="76"/>
      <c r="M102" s="76"/>
      <c r="N102" s="76"/>
      <c r="O102" s="76"/>
      <c r="P102" s="76"/>
      <c r="Q102" s="76"/>
      <c r="R102" s="76"/>
      <c r="S102" s="76"/>
      <c r="T102" s="63"/>
      <c r="U102" s="63"/>
      <c r="V102" s="76"/>
      <c r="W102" s="76"/>
      <c r="X102" s="76"/>
      <c r="Y102" s="76"/>
      <c r="Z102" s="87"/>
      <c r="AA102" s="92"/>
      <c r="AB102" s="92"/>
      <c r="AC102" s="92"/>
      <c r="AD102" s="76"/>
      <c r="AE102" s="76"/>
      <c r="AF102" s="76"/>
      <c r="AG102" s="76"/>
      <c r="AH102" s="76"/>
    </row>
    <row r="103" spans="1:39" ht="27" customHeight="1" x14ac:dyDescent="0.2">
      <c r="A103" s="10"/>
      <c r="E103" s="3"/>
      <c r="H103" s="63"/>
      <c r="I103" s="76"/>
      <c r="J103" s="76"/>
      <c r="K103" s="76"/>
      <c r="L103" s="76"/>
      <c r="M103" s="76"/>
      <c r="N103" s="76"/>
      <c r="O103" s="76"/>
      <c r="P103" s="76"/>
      <c r="Q103" s="76"/>
      <c r="R103" s="76"/>
      <c r="S103" s="76"/>
      <c r="T103" s="63"/>
      <c r="U103" s="63"/>
      <c r="V103" s="76"/>
      <c r="W103" s="76"/>
      <c r="X103" s="76"/>
      <c r="Y103" s="76"/>
      <c r="Z103" s="87"/>
      <c r="AA103" s="92"/>
      <c r="AB103" s="92"/>
      <c r="AC103" s="92"/>
      <c r="AD103" s="76"/>
      <c r="AE103" s="76"/>
      <c r="AF103" s="76"/>
      <c r="AG103" s="76"/>
      <c r="AH103" s="76"/>
    </row>
    <row r="104" spans="1:39" ht="27" customHeight="1" x14ac:dyDescent="0.2">
      <c r="A104" s="10"/>
      <c r="E104" s="3"/>
      <c r="H104" s="63"/>
      <c r="I104" s="76"/>
      <c r="J104" s="76"/>
      <c r="K104" s="76"/>
      <c r="L104" s="76"/>
      <c r="M104" s="76"/>
      <c r="N104" s="76"/>
      <c r="O104" s="76"/>
      <c r="P104" s="76"/>
      <c r="Q104" s="76"/>
      <c r="R104" s="76"/>
      <c r="S104" s="76"/>
      <c r="T104" s="63"/>
      <c r="U104" s="63"/>
      <c r="V104" s="76"/>
      <c r="W104" s="76"/>
      <c r="X104" s="76"/>
      <c r="Y104" s="76"/>
      <c r="Z104" s="87"/>
      <c r="AA104" s="92"/>
      <c r="AB104" s="92"/>
      <c r="AC104" s="92"/>
      <c r="AD104" s="76"/>
      <c r="AE104" s="76"/>
      <c r="AF104" s="76"/>
      <c r="AG104" s="76"/>
      <c r="AH104" s="76"/>
    </row>
    <row r="105" spans="1:39" ht="27" customHeight="1" x14ac:dyDescent="0.2">
      <c r="A105" s="10"/>
      <c r="E105" s="39"/>
      <c r="H105" s="64"/>
      <c r="I105" s="76"/>
      <c r="J105" s="76"/>
      <c r="K105" s="76"/>
      <c r="L105" s="76"/>
      <c r="M105" s="76"/>
      <c r="N105" s="76"/>
      <c r="O105" s="76"/>
      <c r="P105" s="76"/>
      <c r="Q105" s="76"/>
      <c r="R105" s="76"/>
      <c r="S105" s="76"/>
      <c r="T105" s="64"/>
      <c r="U105" s="64"/>
      <c r="V105" s="76"/>
      <c r="W105" s="76"/>
      <c r="X105" s="76"/>
      <c r="Y105" s="76"/>
      <c r="Z105" s="76"/>
      <c r="AA105" s="76"/>
      <c r="AB105" s="76"/>
      <c r="AC105" s="76"/>
      <c r="AD105" s="76"/>
      <c r="AE105" s="87"/>
      <c r="AF105" s="92"/>
      <c r="AG105" s="92"/>
      <c r="AH105" s="92"/>
      <c r="AI105" s="76"/>
      <c r="AJ105" s="76"/>
      <c r="AK105" s="76"/>
      <c r="AL105" s="76"/>
      <c r="AM105" s="76"/>
    </row>
    <row r="106" spans="1:39" ht="27" customHeight="1" x14ac:dyDescent="0.2">
      <c r="A106" s="10"/>
      <c r="E106" s="39"/>
      <c r="H106" s="65"/>
      <c r="I106" s="76"/>
      <c r="J106" s="76"/>
      <c r="K106" s="76"/>
      <c r="L106" s="76"/>
      <c r="M106" s="76"/>
      <c r="N106" s="76"/>
      <c r="O106" s="76"/>
      <c r="P106" s="76"/>
      <c r="Q106" s="76"/>
      <c r="R106" s="76"/>
      <c r="S106" s="76"/>
      <c r="T106" s="65"/>
      <c r="U106" s="65"/>
      <c r="V106" s="76"/>
      <c r="W106" s="76"/>
      <c r="X106" s="76"/>
      <c r="Y106" s="76"/>
      <c r="Z106" s="76"/>
      <c r="AA106" s="76"/>
      <c r="AB106" s="76"/>
      <c r="AC106" s="76"/>
      <c r="AD106" s="76"/>
      <c r="AE106" s="87"/>
      <c r="AF106" s="92"/>
      <c r="AG106" s="92"/>
      <c r="AH106" s="92"/>
      <c r="AI106" s="76"/>
      <c r="AJ106" s="76"/>
      <c r="AK106" s="76"/>
      <c r="AL106" s="76"/>
      <c r="AM106" s="76"/>
    </row>
    <row r="107" spans="1:39" ht="27" customHeight="1" x14ac:dyDescent="0.2">
      <c r="A107" s="10"/>
      <c r="H107" s="65"/>
      <c r="I107" s="76"/>
      <c r="J107" s="76"/>
      <c r="K107" s="76"/>
      <c r="L107" s="76"/>
      <c r="M107" s="76"/>
      <c r="N107" s="76"/>
      <c r="O107" s="76"/>
      <c r="P107" s="76"/>
      <c r="Q107" s="76"/>
      <c r="R107" s="76"/>
      <c r="S107" s="76"/>
      <c r="T107" s="65"/>
      <c r="U107" s="65"/>
      <c r="V107" s="76"/>
      <c r="W107" s="76"/>
      <c r="X107" s="76"/>
      <c r="Y107" s="76"/>
      <c r="Z107" s="76"/>
      <c r="AA107" s="76"/>
      <c r="AB107" s="76"/>
      <c r="AC107" s="76"/>
      <c r="AD107" s="76"/>
      <c r="AE107" s="87"/>
      <c r="AF107" s="92"/>
      <c r="AG107" s="92"/>
      <c r="AH107" s="92"/>
      <c r="AI107" s="76"/>
      <c r="AJ107" s="76"/>
      <c r="AK107" s="76"/>
      <c r="AL107" s="76"/>
      <c r="AM107" s="76"/>
    </row>
    <row r="108" spans="1:39" ht="27" customHeight="1" x14ac:dyDescent="0.2">
      <c r="A108" s="10"/>
      <c r="H108" s="65"/>
      <c r="I108" s="76"/>
      <c r="J108" s="76"/>
      <c r="K108" s="76"/>
      <c r="L108" s="76"/>
      <c r="M108" s="76"/>
      <c r="N108" s="76"/>
      <c r="O108" s="76"/>
      <c r="P108" s="76"/>
      <c r="Q108" s="76"/>
      <c r="R108" s="76"/>
      <c r="S108" s="76"/>
      <c r="T108" s="65"/>
      <c r="U108" s="65"/>
      <c r="V108" s="76"/>
      <c r="W108" s="76"/>
      <c r="X108" s="76"/>
      <c r="Y108" s="76"/>
      <c r="Z108" s="76"/>
      <c r="AA108" s="76"/>
      <c r="AB108" s="76"/>
      <c r="AC108" s="76"/>
      <c r="AD108" s="76"/>
      <c r="AE108" s="87"/>
      <c r="AF108" s="92"/>
      <c r="AG108" s="92"/>
      <c r="AH108" s="92"/>
      <c r="AI108" s="76"/>
      <c r="AJ108" s="76"/>
      <c r="AK108" s="76"/>
      <c r="AL108" s="76"/>
      <c r="AM108" s="76"/>
    </row>
    <row r="109" spans="1:39" ht="14" x14ac:dyDescent="0.2">
      <c r="A109" s="10"/>
      <c r="H109" s="65"/>
      <c r="I109" s="76"/>
      <c r="J109" s="76"/>
      <c r="K109" s="76"/>
      <c r="L109" s="76"/>
      <c r="M109" s="76"/>
      <c r="N109" s="76"/>
      <c r="O109" s="76"/>
      <c r="P109" s="76"/>
      <c r="Q109" s="76"/>
      <c r="R109" s="76"/>
      <c r="S109" s="76"/>
      <c r="T109" s="65"/>
      <c r="U109" s="65"/>
      <c r="V109" s="76"/>
      <c r="W109" s="76"/>
      <c r="X109" s="76"/>
      <c r="Y109" s="76"/>
      <c r="Z109" s="76"/>
      <c r="AA109" s="76"/>
      <c r="AB109" s="76"/>
      <c r="AC109" s="76"/>
      <c r="AD109" s="76"/>
      <c r="AE109" s="87"/>
      <c r="AF109" s="92"/>
      <c r="AG109" s="92"/>
      <c r="AH109" s="92"/>
      <c r="AI109" s="76"/>
      <c r="AJ109" s="76"/>
      <c r="AK109" s="76"/>
      <c r="AL109" s="76"/>
      <c r="AM109" s="76"/>
    </row>
    <row r="110" spans="1:39" ht="14" x14ac:dyDescent="0.2">
      <c r="A110" s="10"/>
      <c r="H110" s="65"/>
      <c r="I110" s="76"/>
      <c r="J110" s="76"/>
      <c r="K110" s="76"/>
      <c r="L110" s="76"/>
      <c r="M110" s="76"/>
      <c r="N110" s="76"/>
      <c r="O110" s="76"/>
      <c r="P110" s="76"/>
      <c r="Q110" s="76"/>
      <c r="R110" s="76"/>
      <c r="S110" s="76"/>
      <c r="T110" s="65"/>
      <c r="U110" s="65"/>
      <c r="V110" s="76"/>
      <c r="W110" s="76"/>
      <c r="X110" s="76"/>
      <c r="Y110" s="76"/>
      <c r="Z110" s="76"/>
      <c r="AA110" s="76"/>
      <c r="AB110" s="76"/>
      <c r="AC110" s="76"/>
      <c r="AD110" s="76"/>
      <c r="AE110" s="87"/>
      <c r="AF110" s="92"/>
      <c r="AG110" s="92"/>
      <c r="AH110" s="92"/>
      <c r="AI110" s="76"/>
      <c r="AJ110" s="76"/>
      <c r="AK110" s="76"/>
      <c r="AL110" s="76"/>
      <c r="AM110" s="76"/>
    </row>
    <row r="111" spans="1:39" ht="14" x14ac:dyDescent="0.2">
      <c r="A111" s="10"/>
      <c r="H111" s="65"/>
      <c r="I111" s="76"/>
      <c r="J111" s="76"/>
      <c r="K111" s="76"/>
      <c r="L111" s="76"/>
      <c r="M111" s="76"/>
      <c r="N111" s="76"/>
      <c r="O111" s="76"/>
      <c r="P111" s="76"/>
      <c r="Q111" s="76"/>
      <c r="R111" s="76"/>
      <c r="S111" s="76"/>
      <c r="T111" s="65"/>
      <c r="U111" s="65"/>
      <c r="V111" s="76"/>
      <c r="W111" s="76"/>
      <c r="X111" s="76"/>
      <c r="Y111" s="76"/>
      <c r="Z111" s="76"/>
      <c r="AA111" s="76"/>
      <c r="AB111" s="76"/>
      <c r="AC111" s="76"/>
      <c r="AD111" s="76"/>
      <c r="AE111" s="87"/>
      <c r="AF111" s="92"/>
      <c r="AG111" s="92"/>
      <c r="AH111" s="92"/>
      <c r="AI111" s="76"/>
      <c r="AJ111" s="76"/>
      <c r="AK111" s="76"/>
      <c r="AL111" s="76"/>
      <c r="AM111" s="76"/>
    </row>
    <row r="112" spans="1:39" ht="14" x14ac:dyDescent="0.2">
      <c r="A112" s="10"/>
      <c r="H112" s="65"/>
      <c r="I112" s="76"/>
      <c r="J112" s="76"/>
      <c r="K112" s="76"/>
      <c r="L112" s="76"/>
      <c r="M112" s="76"/>
      <c r="N112" s="76"/>
      <c r="O112" s="76"/>
      <c r="P112" s="76"/>
      <c r="Q112" s="76"/>
      <c r="R112" s="76"/>
      <c r="S112" s="76"/>
      <c r="T112" s="65"/>
      <c r="U112" s="65"/>
      <c r="V112" s="76"/>
      <c r="W112" s="76"/>
      <c r="X112" s="76"/>
      <c r="Y112" s="76"/>
      <c r="Z112" s="76"/>
      <c r="AA112" s="76"/>
      <c r="AB112" s="76"/>
      <c r="AC112" s="76"/>
      <c r="AD112" s="76"/>
      <c r="AE112" s="87"/>
      <c r="AF112" s="92"/>
      <c r="AG112" s="92"/>
      <c r="AH112" s="92"/>
      <c r="AI112" s="76"/>
      <c r="AJ112" s="76"/>
      <c r="AK112" s="76"/>
      <c r="AL112" s="76"/>
      <c r="AM112" s="76"/>
    </row>
    <row r="113" spans="1:39" ht="14" x14ac:dyDescent="0.2">
      <c r="A113" s="10"/>
      <c r="H113" s="65"/>
      <c r="I113" s="76"/>
      <c r="J113" s="76"/>
      <c r="K113" s="76"/>
      <c r="L113" s="76"/>
      <c r="M113" s="76"/>
      <c r="N113" s="76"/>
      <c r="O113" s="76"/>
      <c r="P113" s="76"/>
      <c r="Q113" s="76"/>
      <c r="R113" s="76"/>
      <c r="S113" s="76"/>
      <c r="T113" s="65"/>
      <c r="U113" s="65"/>
      <c r="V113" s="76"/>
      <c r="W113" s="76"/>
      <c r="X113" s="76"/>
      <c r="Y113" s="76"/>
      <c r="Z113" s="76"/>
      <c r="AA113" s="76"/>
      <c r="AB113" s="76"/>
      <c r="AC113" s="76"/>
      <c r="AD113" s="76"/>
      <c r="AE113" s="87"/>
      <c r="AF113" s="92"/>
      <c r="AG113" s="92"/>
      <c r="AH113" s="92"/>
      <c r="AI113" s="76"/>
      <c r="AJ113" s="76"/>
      <c r="AK113" s="76"/>
      <c r="AL113" s="76"/>
      <c r="AM113" s="76"/>
    </row>
    <row r="114" spans="1:39" ht="14" x14ac:dyDescent="0.2">
      <c r="A114" s="10"/>
      <c r="H114" s="65"/>
      <c r="I114" s="76"/>
      <c r="J114" s="76"/>
      <c r="K114" s="76"/>
      <c r="L114" s="76"/>
      <c r="M114" s="76"/>
      <c r="N114" s="76"/>
      <c r="O114" s="76"/>
      <c r="P114" s="76"/>
      <c r="Q114" s="76"/>
      <c r="R114" s="76"/>
      <c r="S114" s="76"/>
      <c r="T114" s="65"/>
      <c r="U114" s="65"/>
      <c r="V114" s="76"/>
      <c r="W114" s="76"/>
      <c r="X114" s="76"/>
      <c r="Y114" s="76"/>
      <c r="Z114" s="76"/>
      <c r="AA114" s="76"/>
      <c r="AB114" s="76"/>
      <c r="AC114" s="76"/>
      <c r="AD114" s="76"/>
      <c r="AE114" s="87"/>
      <c r="AF114" s="92"/>
      <c r="AG114" s="92"/>
      <c r="AH114" s="92"/>
      <c r="AI114" s="76"/>
      <c r="AJ114" s="76"/>
      <c r="AK114" s="76"/>
      <c r="AL114" s="76"/>
      <c r="AM114" s="76"/>
    </row>
  </sheetData>
  <mergeCells count="3">
    <mergeCell ref="A6:D6"/>
    <mergeCell ref="A3:D5"/>
    <mergeCell ref="E3:F4"/>
  </mergeCells>
  <phoneticPr fontId="4"/>
  <dataValidations count="4">
    <dataValidation type="list" allowBlank="1" showInputMessage="1" showErrorMessage="1" sqref="C9:C12" xr:uid="{00000000-0002-0000-0000-000000000000}">
      <formula1>$AB$9:$AB$10</formula1>
    </dataValidation>
    <dataValidation type="list" allowBlank="1" showInputMessage="1" showErrorMessage="1" sqref="A6:D6" xr:uid="{00000000-0002-0000-0000-000001000000}">
      <formula1>$Y$9:$Y$16</formula1>
    </dataValidation>
    <dataValidation type="list" allowBlank="1" showInputMessage="1" showErrorMessage="1" sqref="Q9:Q78" xr:uid="{00000000-0002-0000-0000-000002000000}">
      <formula1>$Z$9:$Z$19</formula1>
    </dataValidation>
    <dataValidation type="list" showInputMessage="1" showErrorMessage="1" sqref="P9:P78" xr:uid="{00000000-0002-0000-0000-000003000000}">
      <formula1>$AC$9:$AC$11</formula1>
    </dataValidation>
  </dataValidations>
  <hyperlinks>
    <hyperlink ref="J1" location="'【記入例】申請団体一覧'!A1" display="記入例はこちら" xr:uid="{00000000-0004-0000-0000-000000000000}"/>
  </hyperlinks>
  <printOptions horizontalCentered="1"/>
  <pageMargins left="0.11811023622047244" right="0.11811023622047244" top="0.47244094488188976" bottom="0.47244094488188976" header="0.15748031496062992" footer="0.31496062992125984"/>
  <pageSetup paperSize="8" scale="55" fitToHeight="0" orientation="landscape" r:id="rId1"/>
  <headerFooter>
    <oddHeader>&amp;R&amp;12&amp;K01+000  2017年5月15日活動領域4審査会 資料</oddHeader>
    <oddFooter>&amp;C&amp;P/&amp;N</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V43"/>
  <sheetViews>
    <sheetView view="pageBreakPreview" zoomScaleSheetLayoutView="100" workbookViewId="0">
      <selection sqref="A1:K1"/>
    </sheetView>
  </sheetViews>
  <sheetFormatPr defaultColWidth="9" defaultRowHeight="13" x14ac:dyDescent="0.2"/>
  <cols>
    <col min="1" max="1" width="4.453125" style="103" customWidth="1"/>
    <col min="2" max="2" width="45.08984375" style="103" customWidth="1"/>
    <col min="3" max="3" width="5.7265625" style="103" customWidth="1"/>
    <col min="4" max="4" width="10.6328125" style="103" customWidth="1"/>
    <col min="5" max="5" width="5.08984375" style="103" customWidth="1"/>
    <col min="6" max="6" width="20.7265625" style="103" customWidth="1"/>
    <col min="7" max="7" width="13.90625" style="103" customWidth="1"/>
    <col min="8" max="8" width="5.36328125" style="103" customWidth="1"/>
    <col min="9" max="9" width="8.36328125" style="103" customWidth="1"/>
    <col min="10" max="10" width="13.26953125" style="103" customWidth="1"/>
    <col min="11" max="11" width="14.08984375" style="103" customWidth="1"/>
    <col min="12" max="12" width="5.90625" style="103" bestFit="1" customWidth="1"/>
    <col min="13" max="13" width="4.6328125" style="103" bestFit="1" customWidth="1"/>
    <col min="14" max="14" width="3.453125" style="103" customWidth="1"/>
    <col min="15" max="16" width="4.453125" style="103" hidden="1" customWidth="1"/>
    <col min="17" max="17" width="4.6328125" style="103" customWidth="1"/>
    <col min="18" max="18" width="4.36328125" style="103" customWidth="1"/>
    <col min="19" max="19" width="4.90625" style="103" customWidth="1"/>
    <col min="20" max="20" width="5.26953125" style="103" customWidth="1"/>
    <col min="21" max="21" width="5.90625" style="103" customWidth="1"/>
    <col min="22" max="22" width="6" style="103" hidden="1" customWidth="1"/>
    <col min="23" max="23" width="4.453125" style="103" customWidth="1"/>
    <col min="24" max="24" width="5.36328125" style="103" customWidth="1"/>
    <col min="25" max="25" width="5.453125" style="103" customWidth="1"/>
    <col min="26" max="26" width="6.36328125" style="103" customWidth="1"/>
    <col min="27" max="27" width="7" style="103" customWidth="1"/>
    <col min="28" max="28" width="7.453125" style="103" customWidth="1"/>
    <col min="29" max="29" width="6.08984375" style="103" customWidth="1"/>
    <col min="30" max="30" width="4" style="103" customWidth="1"/>
    <col min="31" max="31" width="5.26953125" style="103" customWidth="1"/>
    <col min="32" max="32" width="9" style="103" customWidth="1"/>
    <col min="33" max="16384" width="9" style="103"/>
  </cols>
  <sheetData>
    <row r="1" spans="1:16" ht="16" x14ac:dyDescent="0.2">
      <c r="A1" s="402" t="s">
        <v>161</v>
      </c>
      <c r="B1" s="403"/>
      <c r="C1" s="403"/>
      <c r="D1" s="403"/>
      <c r="E1" s="403"/>
      <c r="F1" s="403"/>
      <c r="G1" s="403"/>
      <c r="H1" s="404"/>
      <c r="I1" s="404"/>
      <c r="J1" s="404"/>
      <c r="K1" s="404"/>
      <c r="L1" s="113"/>
      <c r="M1" s="113"/>
    </row>
    <row r="2" spans="1:16" ht="16" x14ac:dyDescent="0.2">
      <c r="A2" s="104"/>
      <c r="B2" s="106" t="s">
        <v>0</v>
      </c>
      <c r="C2" s="210" t="e">
        <f>LOOKUP(H2,#REF!,#REF!)</f>
        <v>#REF!</v>
      </c>
      <c r="D2" s="210"/>
      <c r="E2" s="210"/>
      <c r="F2" s="210"/>
      <c r="G2" s="210"/>
      <c r="H2" s="114">
        <v>1</v>
      </c>
      <c r="O2" s="103" t="s">
        <v>11</v>
      </c>
    </row>
    <row r="3" spans="1:16" ht="16" x14ac:dyDescent="0.2">
      <c r="A3" s="104"/>
      <c r="B3" s="106" t="s">
        <v>1</v>
      </c>
      <c r="C3" s="211" t="e">
        <f>LOOKUP(H2,#REF!,#REF!)</f>
        <v>#REF!</v>
      </c>
      <c r="D3" s="211"/>
      <c r="E3" s="211"/>
      <c r="F3" s="211"/>
      <c r="G3" s="211"/>
      <c r="H3" s="115" t="s">
        <v>98</v>
      </c>
      <c r="I3" s="117"/>
      <c r="J3" s="117"/>
      <c r="K3" s="117"/>
      <c r="L3" s="117"/>
      <c r="M3" s="117"/>
      <c r="N3" s="129"/>
      <c r="O3" s="103" t="s">
        <v>15</v>
      </c>
    </row>
    <row r="4" spans="1:16" ht="14" x14ac:dyDescent="0.2">
      <c r="B4" s="103" t="s">
        <v>97</v>
      </c>
      <c r="F4" s="112" t="s">
        <v>95</v>
      </c>
      <c r="G4" s="212" t="s">
        <v>11</v>
      </c>
      <c r="H4" s="212"/>
      <c r="I4" s="212"/>
      <c r="J4" s="212"/>
      <c r="K4" s="212"/>
      <c r="L4" s="123"/>
      <c r="M4" s="123"/>
      <c r="O4" s="103" t="s">
        <v>19</v>
      </c>
    </row>
    <row r="5" spans="1:16" ht="17.25" customHeight="1" x14ac:dyDescent="0.2">
      <c r="A5" s="213" t="s">
        <v>9</v>
      </c>
      <c r="B5" s="214"/>
      <c r="C5" s="215" t="s">
        <v>3</v>
      </c>
      <c r="D5" s="216"/>
      <c r="E5" s="217" t="s">
        <v>14</v>
      </c>
      <c r="F5" s="218"/>
      <c r="G5" s="218"/>
      <c r="H5" s="218"/>
      <c r="I5" s="218"/>
      <c r="J5" s="219"/>
      <c r="K5" s="220"/>
      <c r="L5" s="124"/>
      <c r="M5" s="124"/>
      <c r="O5" s="103" t="s">
        <v>20</v>
      </c>
    </row>
    <row r="6" spans="1:16" ht="18.75" customHeight="1" x14ac:dyDescent="0.2">
      <c r="A6" s="294" t="s">
        <v>93</v>
      </c>
      <c r="B6" s="256" t="s">
        <v>111</v>
      </c>
      <c r="C6" s="258" t="s">
        <v>10</v>
      </c>
      <c r="D6" s="260" t="e">
        <f>LOOKUP(H2,#REF!,#REF!)</f>
        <v>#REF!</v>
      </c>
      <c r="E6" s="221" t="s">
        <v>37</v>
      </c>
      <c r="F6" s="221"/>
      <c r="G6" s="221"/>
      <c r="H6" s="221"/>
      <c r="I6" s="221"/>
      <c r="J6" s="222"/>
      <c r="K6" s="223"/>
      <c r="L6" s="125"/>
      <c r="M6" s="125"/>
      <c r="O6" s="103" t="s">
        <v>5</v>
      </c>
    </row>
    <row r="7" spans="1:16" ht="29.25" customHeight="1" x14ac:dyDescent="0.2">
      <c r="A7" s="295"/>
      <c r="B7" s="257"/>
      <c r="C7" s="259"/>
      <c r="D7" s="261"/>
      <c r="E7" s="224" t="s">
        <v>31</v>
      </c>
      <c r="F7" s="225"/>
      <c r="G7" s="225"/>
      <c r="H7" s="225"/>
      <c r="I7" s="225"/>
      <c r="J7" s="225"/>
      <c r="K7" s="226"/>
      <c r="L7" s="126"/>
      <c r="M7" s="126"/>
    </row>
    <row r="8" spans="1:16" ht="29.25" customHeight="1" x14ac:dyDescent="0.2">
      <c r="A8" s="295"/>
      <c r="B8" s="262" t="s">
        <v>78</v>
      </c>
      <c r="C8" s="265" t="s">
        <v>7</v>
      </c>
      <c r="D8" s="268" t="e">
        <f>LOOKUP(H2,#REF!,#REF!)</f>
        <v>#REF!</v>
      </c>
      <c r="E8" s="236" t="s">
        <v>32</v>
      </c>
      <c r="F8" s="227">
        <v>0</v>
      </c>
      <c r="G8" s="228"/>
      <c r="H8" s="228"/>
      <c r="I8" s="228"/>
      <c r="J8" s="228"/>
      <c r="K8" s="229"/>
      <c r="L8" s="126"/>
      <c r="M8" s="126"/>
      <c r="O8" s="103">
        <v>5</v>
      </c>
      <c r="P8" s="103" t="s">
        <v>51</v>
      </c>
    </row>
    <row r="9" spans="1:16" ht="29.25" customHeight="1" x14ac:dyDescent="0.2">
      <c r="A9" s="295"/>
      <c r="B9" s="263"/>
      <c r="C9" s="266"/>
      <c r="D9" s="269"/>
      <c r="E9" s="237"/>
      <c r="F9" s="230"/>
      <c r="G9" s="231"/>
      <c r="H9" s="231"/>
      <c r="I9" s="231"/>
      <c r="J9" s="231"/>
      <c r="K9" s="232"/>
      <c r="L9" s="126"/>
      <c r="M9" s="126"/>
      <c r="O9" s="103">
        <v>0</v>
      </c>
      <c r="P9" s="103" t="s">
        <v>112</v>
      </c>
    </row>
    <row r="10" spans="1:16" ht="18.75" customHeight="1" x14ac:dyDescent="0.2">
      <c r="A10" s="295"/>
      <c r="B10" s="263"/>
      <c r="C10" s="266"/>
      <c r="D10" s="269"/>
      <c r="E10" s="233" t="s">
        <v>207</v>
      </c>
      <c r="F10" s="233"/>
      <c r="G10" s="233"/>
      <c r="H10" s="233"/>
      <c r="I10" s="233"/>
      <c r="J10" s="234"/>
      <c r="K10" s="235"/>
      <c r="L10" s="125"/>
      <c r="M10" s="125"/>
    </row>
    <row r="11" spans="1:16" ht="28.5" customHeight="1" x14ac:dyDescent="0.2">
      <c r="A11" s="295"/>
      <c r="B11" s="264"/>
      <c r="C11" s="267"/>
      <c r="D11" s="261"/>
      <c r="E11" s="224" t="s">
        <v>31</v>
      </c>
      <c r="F11" s="225"/>
      <c r="G11" s="225"/>
      <c r="H11" s="225"/>
      <c r="I11" s="225"/>
      <c r="J11" s="225"/>
      <c r="K11" s="226"/>
      <c r="L11" s="126"/>
      <c r="M11" s="126"/>
      <c r="O11" s="103">
        <v>5</v>
      </c>
      <c r="P11" s="103" t="s">
        <v>54</v>
      </c>
    </row>
    <row r="12" spans="1:16" ht="18.75" customHeight="1" x14ac:dyDescent="0.2">
      <c r="A12" s="295"/>
      <c r="B12" s="303" t="s">
        <v>160</v>
      </c>
      <c r="C12" s="274" t="s">
        <v>117</v>
      </c>
      <c r="D12" s="268" t="e">
        <f>LOOKUP(H2,#REF!,#REF!)</f>
        <v>#REF!</v>
      </c>
      <c r="E12" s="233" t="s">
        <v>208</v>
      </c>
      <c r="F12" s="233"/>
      <c r="G12" s="233"/>
      <c r="H12" s="233"/>
      <c r="I12" s="233"/>
      <c r="J12" s="234"/>
      <c r="K12" s="235"/>
      <c r="L12" s="125"/>
      <c r="M12" s="125"/>
      <c r="O12" s="103">
        <v>4</v>
      </c>
      <c r="P12" s="103" t="s">
        <v>34</v>
      </c>
    </row>
    <row r="13" spans="1:16" ht="36" customHeight="1" x14ac:dyDescent="0.2">
      <c r="A13" s="296"/>
      <c r="B13" s="257"/>
      <c r="C13" s="259"/>
      <c r="D13" s="261"/>
      <c r="E13" s="224" t="s">
        <v>31</v>
      </c>
      <c r="F13" s="225"/>
      <c r="G13" s="225"/>
      <c r="H13" s="225"/>
      <c r="I13" s="225"/>
      <c r="J13" s="225"/>
      <c r="K13" s="226"/>
      <c r="L13" s="126"/>
      <c r="M13" s="126"/>
      <c r="O13" s="103">
        <v>3</v>
      </c>
      <c r="P13" s="103" t="s">
        <v>66</v>
      </c>
    </row>
    <row r="14" spans="1:16" ht="18.75" customHeight="1" x14ac:dyDescent="0.2">
      <c r="A14" s="297" t="s">
        <v>44</v>
      </c>
      <c r="B14" s="304" t="s">
        <v>73</v>
      </c>
      <c r="C14" s="265" t="s">
        <v>110</v>
      </c>
      <c r="D14" s="268" t="e">
        <f>LOOKUP(H2,#REF!,#REF!)</f>
        <v>#REF!</v>
      </c>
      <c r="E14" s="247" t="s">
        <v>39</v>
      </c>
      <c r="F14" s="248"/>
      <c r="G14" s="248"/>
      <c r="H14" s="248"/>
      <c r="I14" s="248"/>
      <c r="J14" s="248"/>
      <c r="K14" s="249"/>
      <c r="L14" s="103" t="s">
        <v>71</v>
      </c>
      <c r="M14" s="103" t="s">
        <v>72</v>
      </c>
      <c r="O14" s="103">
        <v>2</v>
      </c>
      <c r="P14" s="103" t="s">
        <v>55</v>
      </c>
    </row>
    <row r="15" spans="1:16" ht="22.5" customHeight="1" x14ac:dyDescent="0.2">
      <c r="A15" s="295"/>
      <c r="B15" s="304"/>
      <c r="C15" s="266"/>
      <c r="D15" s="269"/>
      <c r="E15" s="111" t="s">
        <v>30</v>
      </c>
      <c r="F15" s="250" t="s">
        <v>209</v>
      </c>
      <c r="G15" s="251"/>
      <c r="H15" s="116" t="s">
        <v>92</v>
      </c>
      <c r="I15" s="252" t="s">
        <v>6</v>
      </c>
      <c r="J15" s="252"/>
      <c r="K15" s="253"/>
      <c r="L15" s="103" t="e">
        <f>LOOKUP($H$2,#REF!,#REF!)</f>
        <v>#REF!</v>
      </c>
      <c r="M15" s="103" t="e">
        <f>LOOKUP($H$2,#REF!,#REF!)</f>
        <v>#REF!</v>
      </c>
      <c r="O15" s="103">
        <v>1</v>
      </c>
      <c r="P15" s="103" t="s">
        <v>115</v>
      </c>
    </row>
    <row r="16" spans="1:16" ht="33.75" customHeight="1" x14ac:dyDescent="0.2">
      <c r="A16" s="295"/>
      <c r="B16" s="304"/>
      <c r="C16" s="267"/>
      <c r="D16" s="261"/>
      <c r="E16" s="238" t="s">
        <v>109</v>
      </c>
      <c r="F16" s="239"/>
      <c r="G16" s="239"/>
      <c r="H16" s="239"/>
      <c r="I16" s="239"/>
      <c r="J16" s="239"/>
      <c r="K16" s="240"/>
      <c r="L16" s="127"/>
      <c r="M16" s="127"/>
    </row>
    <row r="17" spans="1:22" ht="33.75" customHeight="1" x14ac:dyDescent="0.2">
      <c r="A17" s="295"/>
      <c r="B17" s="277" t="s">
        <v>162</v>
      </c>
      <c r="C17" s="266" t="s">
        <v>108</v>
      </c>
      <c r="D17" s="269" t="e">
        <f>LOOKUP(H2,#REF!,#REF!)</f>
        <v>#REF!</v>
      </c>
      <c r="E17" s="241" t="s">
        <v>210</v>
      </c>
      <c r="F17" s="242"/>
      <c r="G17" s="242"/>
      <c r="H17" s="242"/>
      <c r="I17" s="242"/>
      <c r="J17" s="242"/>
      <c r="K17" s="243"/>
      <c r="L17" s="127"/>
      <c r="M17" s="127"/>
      <c r="O17" s="103">
        <v>4</v>
      </c>
      <c r="P17" s="103" t="s">
        <v>59</v>
      </c>
    </row>
    <row r="18" spans="1:22" ht="39" customHeight="1" x14ac:dyDescent="0.2">
      <c r="A18" s="295"/>
      <c r="B18" s="277"/>
      <c r="C18" s="267"/>
      <c r="D18" s="261"/>
      <c r="E18" s="224" t="s">
        <v>107</v>
      </c>
      <c r="F18" s="225"/>
      <c r="G18" s="225"/>
      <c r="H18" s="225"/>
      <c r="I18" s="225"/>
      <c r="J18" s="225"/>
      <c r="K18" s="226"/>
      <c r="L18" s="126"/>
      <c r="M18" s="126"/>
      <c r="O18" s="103">
        <v>3</v>
      </c>
      <c r="P18" s="103" t="s">
        <v>60</v>
      </c>
    </row>
    <row r="19" spans="1:22" ht="33.75" customHeight="1" x14ac:dyDescent="0.2">
      <c r="A19" s="295"/>
      <c r="B19" s="278" t="s">
        <v>164</v>
      </c>
      <c r="C19" s="265" t="s">
        <v>126</v>
      </c>
      <c r="D19" s="268" t="e">
        <f>LOOKUP(H2,#REF!,#REF!)</f>
        <v>#REF!</v>
      </c>
      <c r="E19" s="241" t="s">
        <v>211</v>
      </c>
      <c r="F19" s="242"/>
      <c r="G19" s="242"/>
      <c r="H19" s="242"/>
      <c r="I19" s="242"/>
      <c r="J19" s="242"/>
      <c r="K19" s="243"/>
      <c r="L19" s="126"/>
      <c r="M19" s="126"/>
    </row>
    <row r="20" spans="1:22" ht="33" customHeight="1" x14ac:dyDescent="0.2">
      <c r="A20" s="298"/>
      <c r="B20" s="279"/>
      <c r="C20" s="267"/>
      <c r="D20" s="261"/>
      <c r="E20" s="244" t="s">
        <v>140</v>
      </c>
      <c r="F20" s="245"/>
      <c r="G20" s="245"/>
      <c r="H20" s="245"/>
      <c r="I20" s="245"/>
      <c r="J20" s="245"/>
      <c r="K20" s="246"/>
      <c r="L20" s="126"/>
      <c r="M20" s="126"/>
    </row>
    <row r="21" spans="1:22" ht="18.75" customHeight="1" x14ac:dyDescent="0.2">
      <c r="A21" s="299" t="s">
        <v>158</v>
      </c>
      <c r="B21" s="278"/>
      <c r="C21" s="265" t="s">
        <v>124</v>
      </c>
      <c r="D21" s="109" t="s">
        <v>77</v>
      </c>
      <c r="E21" s="247" t="s">
        <v>23</v>
      </c>
      <c r="F21" s="248"/>
      <c r="G21" s="248"/>
      <c r="H21" s="283" t="s">
        <v>26</v>
      </c>
      <c r="I21" s="248"/>
      <c r="J21" s="248"/>
      <c r="K21" s="249"/>
      <c r="L21" s="103" t="s">
        <v>76</v>
      </c>
      <c r="M21" s="127"/>
      <c r="O21" s="103">
        <v>2</v>
      </c>
      <c r="P21" s="103" t="s">
        <v>57</v>
      </c>
    </row>
    <row r="22" spans="1:22" ht="19.5" customHeight="1" x14ac:dyDescent="0.2">
      <c r="A22" s="300"/>
      <c r="B22" s="301"/>
      <c r="C22" s="266"/>
      <c r="D22" s="269" t="e">
        <f>LOOKUP(H2,#REF!,#REF!)</f>
        <v>#REF!</v>
      </c>
      <c r="E22" s="288" t="s">
        <v>120</v>
      </c>
      <c r="F22" s="289"/>
      <c r="G22" s="290"/>
      <c r="H22" s="284" t="s">
        <v>49</v>
      </c>
      <c r="I22" s="285"/>
      <c r="J22" s="118" t="s">
        <v>24</v>
      </c>
      <c r="K22" s="120" t="s">
        <v>50</v>
      </c>
      <c r="L22" s="103" t="e">
        <f>LOOKUP(H2,#REF!,#REF!)</f>
        <v>#REF!</v>
      </c>
      <c r="M22" s="128"/>
      <c r="O22" s="103">
        <v>1</v>
      </c>
      <c r="P22" s="103" t="s">
        <v>116</v>
      </c>
    </row>
    <row r="23" spans="1:22" ht="26.25" customHeight="1" x14ac:dyDescent="0.2">
      <c r="A23" s="300"/>
      <c r="B23" s="301"/>
      <c r="C23" s="266"/>
      <c r="D23" s="269"/>
      <c r="E23" s="291"/>
      <c r="F23" s="292"/>
      <c r="G23" s="293"/>
      <c r="H23" s="286" t="e">
        <f>LOOKUP(H2,#REF!,#REF!)</f>
        <v>#REF!</v>
      </c>
      <c r="I23" s="287"/>
      <c r="J23" s="119" t="e">
        <f>LOOKUP(H2,#REF!,#REF!)</f>
        <v>#REF!</v>
      </c>
      <c r="K23" s="121" t="e">
        <f>LOOKUP(H2,#REF!,#REF!)</f>
        <v>#REF!</v>
      </c>
      <c r="L23" s="124"/>
      <c r="M23" s="124"/>
    </row>
    <row r="24" spans="1:22" ht="37.5" customHeight="1" x14ac:dyDescent="0.2">
      <c r="A24" s="302"/>
      <c r="B24" s="279"/>
      <c r="C24" s="267"/>
      <c r="D24" s="261"/>
      <c r="E24" s="224" t="s">
        <v>31</v>
      </c>
      <c r="F24" s="225"/>
      <c r="G24" s="225"/>
      <c r="H24" s="225"/>
      <c r="I24" s="225"/>
      <c r="J24" s="225"/>
      <c r="K24" s="226"/>
      <c r="L24" s="126"/>
      <c r="M24" s="126"/>
      <c r="O24" s="103">
        <v>4</v>
      </c>
      <c r="P24" s="103" t="s">
        <v>113</v>
      </c>
      <c r="V24" s="103" t="s">
        <v>41</v>
      </c>
    </row>
    <row r="25" spans="1:22" ht="18.75" customHeight="1" x14ac:dyDescent="0.2">
      <c r="A25" s="270" t="s">
        <v>8</v>
      </c>
      <c r="B25" s="271"/>
      <c r="C25" s="274" t="s">
        <v>104</v>
      </c>
      <c r="D25" s="268" t="e">
        <f>LOOKUP(H2,#REF!,#REF!)</f>
        <v>#REF!</v>
      </c>
      <c r="E25" s="280" t="s">
        <v>163</v>
      </c>
      <c r="F25" s="280"/>
      <c r="G25" s="280"/>
      <c r="H25" s="280"/>
      <c r="I25" s="280"/>
      <c r="J25" s="281"/>
      <c r="K25" s="282"/>
      <c r="L25" s="125"/>
      <c r="M25" s="125"/>
      <c r="O25" s="103">
        <v>3</v>
      </c>
      <c r="P25" s="103" t="s">
        <v>22</v>
      </c>
      <c r="V25" s="103" t="s">
        <v>45</v>
      </c>
    </row>
    <row r="26" spans="1:22" ht="47.25" customHeight="1" x14ac:dyDescent="0.2">
      <c r="A26" s="272"/>
      <c r="B26" s="273"/>
      <c r="C26" s="275"/>
      <c r="D26" s="276"/>
      <c r="E26" s="224" t="s">
        <v>31</v>
      </c>
      <c r="F26" s="225"/>
      <c r="G26" s="225"/>
      <c r="H26" s="225"/>
      <c r="I26" s="225"/>
      <c r="J26" s="225"/>
      <c r="K26" s="226"/>
      <c r="L26" s="126"/>
      <c r="M26" s="126"/>
      <c r="O26" s="103">
        <v>2</v>
      </c>
      <c r="P26" s="103" t="s">
        <v>2</v>
      </c>
      <c r="V26" s="103" t="s">
        <v>47</v>
      </c>
    </row>
    <row r="27" spans="1:22" ht="18.5" x14ac:dyDescent="0.2">
      <c r="B27" s="254" t="s">
        <v>12</v>
      </c>
      <c r="C27" s="255"/>
      <c r="D27" s="110" t="e">
        <f>D6+D8+D12+D14+D19+D17+D22+D25</f>
        <v>#REF!</v>
      </c>
      <c r="K27" s="122">
        <f>H2</f>
        <v>1</v>
      </c>
      <c r="O27" s="103">
        <v>1</v>
      </c>
      <c r="P27" s="103" t="s">
        <v>27</v>
      </c>
      <c r="V27" s="103" t="s">
        <v>114</v>
      </c>
    </row>
    <row r="29" spans="1:22" x14ac:dyDescent="0.2">
      <c r="O29" s="103">
        <v>2</v>
      </c>
      <c r="P29" s="103" t="s">
        <v>118</v>
      </c>
    </row>
    <row r="30" spans="1:22" x14ac:dyDescent="0.2">
      <c r="O30" s="103">
        <v>1</v>
      </c>
      <c r="P30" s="103" t="s">
        <v>53</v>
      </c>
    </row>
    <row r="31" spans="1:22" x14ac:dyDescent="0.2">
      <c r="O31" s="103">
        <v>0</v>
      </c>
      <c r="P31" s="103" t="s">
        <v>119</v>
      </c>
    </row>
    <row r="33" spans="15:16" x14ac:dyDescent="0.2">
      <c r="O33" s="103">
        <v>6</v>
      </c>
      <c r="P33" s="103" t="s">
        <v>123</v>
      </c>
    </row>
    <row r="34" spans="15:16" x14ac:dyDescent="0.2">
      <c r="O34" s="103">
        <v>5</v>
      </c>
      <c r="P34" s="103" t="s">
        <v>122</v>
      </c>
    </row>
    <row r="35" spans="15:16" ht="20.149999999999999" customHeight="1" x14ac:dyDescent="0.2">
      <c r="O35" s="103">
        <v>4</v>
      </c>
      <c r="P35" s="103" t="s">
        <v>121</v>
      </c>
    </row>
    <row r="36" spans="15:16" x14ac:dyDescent="0.2">
      <c r="O36" s="103">
        <v>3</v>
      </c>
    </row>
    <row r="37" spans="15:16" x14ac:dyDescent="0.2">
      <c r="O37" s="103">
        <v>2</v>
      </c>
    </row>
    <row r="38" spans="15:16" x14ac:dyDescent="0.2">
      <c r="O38" s="103">
        <v>1</v>
      </c>
    </row>
    <row r="40" spans="15:16" x14ac:dyDescent="0.2">
      <c r="O40" s="103">
        <v>4</v>
      </c>
      <c r="P40" s="103" t="s">
        <v>61</v>
      </c>
    </row>
    <row r="41" spans="15:16" x14ac:dyDescent="0.2">
      <c r="O41" s="103">
        <v>3</v>
      </c>
      <c r="P41" s="103" t="s">
        <v>29</v>
      </c>
    </row>
    <row r="42" spans="15:16" x14ac:dyDescent="0.2">
      <c r="O42" s="103">
        <v>2</v>
      </c>
      <c r="P42" s="103" t="s">
        <v>62</v>
      </c>
    </row>
    <row r="43" spans="15:16" x14ac:dyDescent="0.2">
      <c r="O43" s="103">
        <v>1</v>
      </c>
      <c r="P43" s="103" t="s">
        <v>90</v>
      </c>
    </row>
  </sheetData>
  <mergeCells count="58">
    <mergeCell ref="A25:B26"/>
    <mergeCell ref="C25:C26"/>
    <mergeCell ref="D25:D26"/>
    <mergeCell ref="A6:A13"/>
    <mergeCell ref="A14:A20"/>
    <mergeCell ref="B19:B20"/>
    <mergeCell ref="C19:C20"/>
    <mergeCell ref="D19:D20"/>
    <mergeCell ref="A21:B24"/>
    <mergeCell ref="C21:C24"/>
    <mergeCell ref="D22:D24"/>
    <mergeCell ref="B27:C27"/>
    <mergeCell ref="B6:B7"/>
    <mergeCell ref="C6:C7"/>
    <mergeCell ref="D6:D7"/>
    <mergeCell ref="B8:B11"/>
    <mergeCell ref="C8:C11"/>
    <mergeCell ref="D8:D11"/>
    <mergeCell ref="B12:B13"/>
    <mergeCell ref="C12:C13"/>
    <mergeCell ref="D12:D13"/>
    <mergeCell ref="B14:B16"/>
    <mergeCell ref="C14:C16"/>
    <mergeCell ref="D14:D16"/>
    <mergeCell ref="B17:B18"/>
    <mergeCell ref="C17:C18"/>
    <mergeCell ref="D17:D18"/>
    <mergeCell ref="H22:I22"/>
    <mergeCell ref="H23:I23"/>
    <mergeCell ref="E24:K24"/>
    <mergeCell ref="E25:K25"/>
    <mergeCell ref="E26:K26"/>
    <mergeCell ref="E22:G23"/>
    <mergeCell ref="E17:K17"/>
    <mergeCell ref="E18:K18"/>
    <mergeCell ref="E19:K19"/>
    <mergeCell ref="E20:K20"/>
    <mergeCell ref="E21:G21"/>
    <mergeCell ref="H21:K21"/>
    <mergeCell ref="E13:K13"/>
    <mergeCell ref="E14:K14"/>
    <mergeCell ref="F15:G15"/>
    <mergeCell ref="I15:K15"/>
    <mergeCell ref="E16:K16"/>
    <mergeCell ref="E6:K6"/>
    <mergeCell ref="E7:K7"/>
    <mergeCell ref="E10:K10"/>
    <mergeCell ref="E11:K11"/>
    <mergeCell ref="E12:K12"/>
    <mergeCell ref="E8:E9"/>
    <mergeCell ref="F8:K9"/>
    <mergeCell ref="A1:K1"/>
    <mergeCell ref="C2:G2"/>
    <mergeCell ref="C3:G3"/>
    <mergeCell ref="G4:K4"/>
    <mergeCell ref="A5:B5"/>
    <mergeCell ref="C5:D5"/>
    <mergeCell ref="E5:K5"/>
  </mergeCells>
  <phoneticPr fontId="4"/>
  <dataValidations count="2">
    <dataValidation type="list" allowBlank="1" showInputMessage="1" showErrorMessage="1" sqref="K3:M3" xr:uid="{00000000-0002-0000-0A00-000000000000}">
      <formula1>$O$8:$O$8</formula1>
    </dataValidation>
    <dataValidation type="list" allowBlank="1" showInputMessage="1" showErrorMessage="1" sqref="G4:M4" xr:uid="{00000000-0002-0000-0A00-000001000000}">
      <formula1>$O$1:$O$6</formula1>
    </dataValidation>
  </dataValidations>
  <pageMargins left="0.74803149606299213" right="0.6692913385826772" top="0" bottom="0" header="0" footer="0"/>
  <pageSetup paperSize="9" scale="91" orientation="landscape" horizontalDpi="300" verticalDpi="3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IV8"/>
  <sheetViews>
    <sheetView view="pageBreakPreview" zoomScaleSheetLayoutView="100" workbookViewId="0">
      <selection activeCell="A2" sqref="A2:G2"/>
    </sheetView>
  </sheetViews>
  <sheetFormatPr defaultRowHeight="13" x14ac:dyDescent="0.2"/>
  <cols>
    <col min="1" max="1" width="25" style="133" customWidth="1"/>
    <col min="2" max="2" width="13.08984375" style="133" customWidth="1"/>
    <col min="3" max="3" width="29.08984375" style="133" customWidth="1"/>
    <col min="4" max="4" width="11.90625" style="133" customWidth="1"/>
    <col min="5" max="5" width="3.36328125" style="133" customWidth="1"/>
    <col min="6" max="6" width="11.90625" style="133" customWidth="1"/>
    <col min="7" max="7" width="11" style="133" bestFit="1" customWidth="1"/>
    <col min="8" max="8" width="9" style="133" customWidth="1"/>
    <col min="9" max="9" width="5.26953125" style="133" customWidth="1"/>
    <col min="10" max="256" width="9" style="133" customWidth="1"/>
    <col min="257" max="258" width="9" customWidth="1"/>
    <col min="259" max="259" width="22.6328125" customWidth="1"/>
    <col min="260" max="260" width="12.453125" customWidth="1"/>
    <col min="261" max="261" width="22.6328125" customWidth="1"/>
    <col min="262" max="262" width="21.6328125" customWidth="1"/>
    <col min="263" max="263" width="16.08984375" customWidth="1"/>
    <col min="264" max="514" width="9" customWidth="1"/>
    <col min="515" max="515" width="22.6328125" customWidth="1"/>
    <col min="516" max="516" width="12.453125" customWidth="1"/>
    <col min="517" max="517" width="22.6328125" customWidth="1"/>
    <col min="518" max="518" width="21.6328125" customWidth="1"/>
    <col min="519" max="519" width="16.08984375" customWidth="1"/>
    <col min="520" max="770" width="9" customWidth="1"/>
    <col min="771" max="771" width="22.6328125" customWidth="1"/>
    <col min="772" max="772" width="12.453125" customWidth="1"/>
    <col min="773" max="773" width="22.6328125" customWidth="1"/>
    <col min="774" max="774" width="21.6328125" customWidth="1"/>
    <col min="775" max="775" width="16.08984375" customWidth="1"/>
    <col min="776" max="1026" width="9" customWidth="1"/>
    <col min="1027" max="1027" width="22.6328125" customWidth="1"/>
    <col min="1028" max="1028" width="12.453125" customWidth="1"/>
    <col min="1029" max="1029" width="22.6328125" customWidth="1"/>
    <col min="1030" max="1030" width="21.6328125" customWidth="1"/>
    <col min="1031" max="1031" width="16.08984375" customWidth="1"/>
    <col min="1032" max="1282" width="9" customWidth="1"/>
    <col min="1283" max="1283" width="22.6328125" customWidth="1"/>
    <col min="1284" max="1284" width="12.453125" customWidth="1"/>
    <col min="1285" max="1285" width="22.6328125" customWidth="1"/>
    <col min="1286" max="1286" width="21.6328125" customWidth="1"/>
    <col min="1287" max="1287" width="16.08984375" customWidth="1"/>
    <col min="1288" max="1538" width="9" customWidth="1"/>
    <col min="1539" max="1539" width="22.6328125" customWidth="1"/>
    <col min="1540" max="1540" width="12.453125" customWidth="1"/>
    <col min="1541" max="1541" width="22.6328125" customWidth="1"/>
    <col min="1542" max="1542" width="21.6328125" customWidth="1"/>
    <col min="1543" max="1543" width="16.08984375" customWidth="1"/>
    <col min="1544" max="1794" width="9" customWidth="1"/>
    <col min="1795" max="1795" width="22.6328125" customWidth="1"/>
    <col min="1796" max="1796" width="12.453125" customWidth="1"/>
    <col min="1797" max="1797" width="22.6328125" customWidth="1"/>
    <col min="1798" max="1798" width="21.6328125" customWidth="1"/>
    <col min="1799" max="1799" width="16.08984375" customWidth="1"/>
    <col min="1800" max="2050" width="9" customWidth="1"/>
    <col min="2051" max="2051" width="22.6328125" customWidth="1"/>
    <col min="2052" max="2052" width="12.453125" customWidth="1"/>
    <col min="2053" max="2053" width="22.6328125" customWidth="1"/>
    <col min="2054" max="2054" width="21.6328125" customWidth="1"/>
    <col min="2055" max="2055" width="16.08984375" customWidth="1"/>
    <col min="2056" max="2306" width="9" customWidth="1"/>
    <col min="2307" max="2307" width="22.6328125" customWidth="1"/>
    <col min="2308" max="2308" width="12.453125" customWidth="1"/>
    <col min="2309" max="2309" width="22.6328125" customWidth="1"/>
    <col min="2310" max="2310" width="21.6328125" customWidth="1"/>
    <col min="2311" max="2311" width="16.08984375" customWidth="1"/>
    <col min="2312" max="2562" width="9" customWidth="1"/>
    <col min="2563" max="2563" width="22.6328125" customWidth="1"/>
    <col min="2564" max="2564" width="12.453125" customWidth="1"/>
    <col min="2565" max="2565" width="22.6328125" customWidth="1"/>
    <col min="2566" max="2566" width="21.6328125" customWidth="1"/>
    <col min="2567" max="2567" width="16.08984375" customWidth="1"/>
    <col min="2568" max="2818" width="9" customWidth="1"/>
    <col min="2819" max="2819" width="22.6328125" customWidth="1"/>
    <col min="2820" max="2820" width="12.453125" customWidth="1"/>
    <col min="2821" max="2821" width="22.6328125" customWidth="1"/>
    <col min="2822" max="2822" width="21.6328125" customWidth="1"/>
    <col min="2823" max="2823" width="16.08984375" customWidth="1"/>
    <col min="2824" max="3074" width="9" customWidth="1"/>
    <col min="3075" max="3075" width="22.6328125" customWidth="1"/>
    <col min="3076" max="3076" width="12.453125" customWidth="1"/>
    <col min="3077" max="3077" width="22.6328125" customWidth="1"/>
    <col min="3078" max="3078" width="21.6328125" customWidth="1"/>
    <col min="3079" max="3079" width="16.08984375" customWidth="1"/>
    <col min="3080" max="3330" width="9" customWidth="1"/>
    <col min="3331" max="3331" width="22.6328125" customWidth="1"/>
    <col min="3332" max="3332" width="12.453125" customWidth="1"/>
    <col min="3333" max="3333" width="22.6328125" customWidth="1"/>
    <col min="3334" max="3334" width="21.6328125" customWidth="1"/>
    <col min="3335" max="3335" width="16.08984375" customWidth="1"/>
    <col min="3336" max="3586" width="9" customWidth="1"/>
    <col min="3587" max="3587" width="22.6328125" customWidth="1"/>
    <col min="3588" max="3588" width="12.453125" customWidth="1"/>
    <col min="3589" max="3589" width="22.6328125" customWidth="1"/>
    <col min="3590" max="3590" width="21.6328125" customWidth="1"/>
    <col min="3591" max="3591" width="16.08984375" customWidth="1"/>
    <col min="3592" max="3842" width="9" customWidth="1"/>
    <col min="3843" max="3843" width="22.6328125" customWidth="1"/>
    <col min="3844" max="3844" width="12.453125" customWidth="1"/>
    <col min="3845" max="3845" width="22.6328125" customWidth="1"/>
    <col min="3846" max="3846" width="21.6328125" customWidth="1"/>
    <col min="3847" max="3847" width="16.08984375" customWidth="1"/>
    <col min="3848" max="4098" width="9" customWidth="1"/>
    <col min="4099" max="4099" width="22.6328125" customWidth="1"/>
    <col min="4100" max="4100" width="12.453125" customWidth="1"/>
    <col min="4101" max="4101" width="22.6328125" customWidth="1"/>
    <col min="4102" max="4102" width="21.6328125" customWidth="1"/>
    <col min="4103" max="4103" width="16.08984375" customWidth="1"/>
    <col min="4104" max="4354" width="9" customWidth="1"/>
    <col min="4355" max="4355" width="22.6328125" customWidth="1"/>
    <col min="4356" max="4356" width="12.453125" customWidth="1"/>
    <col min="4357" max="4357" width="22.6328125" customWidth="1"/>
    <col min="4358" max="4358" width="21.6328125" customWidth="1"/>
    <col min="4359" max="4359" width="16.08984375" customWidth="1"/>
    <col min="4360" max="4610" width="9" customWidth="1"/>
    <col min="4611" max="4611" width="22.6328125" customWidth="1"/>
    <col min="4612" max="4612" width="12.453125" customWidth="1"/>
    <col min="4613" max="4613" width="22.6328125" customWidth="1"/>
    <col min="4614" max="4614" width="21.6328125" customWidth="1"/>
    <col min="4615" max="4615" width="16.08984375" customWidth="1"/>
    <col min="4616" max="4866" width="9" customWidth="1"/>
    <col min="4867" max="4867" width="22.6328125" customWidth="1"/>
    <col min="4868" max="4868" width="12.453125" customWidth="1"/>
    <col min="4869" max="4869" width="22.6328125" customWidth="1"/>
    <col min="4870" max="4870" width="21.6328125" customWidth="1"/>
    <col min="4871" max="4871" width="16.08984375" customWidth="1"/>
    <col min="4872" max="5122" width="9" customWidth="1"/>
    <col min="5123" max="5123" width="22.6328125" customWidth="1"/>
    <col min="5124" max="5124" width="12.453125" customWidth="1"/>
    <col min="5125" max="5125" width="22.6328125" customWidth="1"/>
    <col min="5126" max="5126" width="21.6328125" customWidth="1"/>
    <col min="5127" max="5127" width="16.08984375" customWidth="1"/>
    <col min="5128" max="5378" width="9" customWidth="1"/>
    <col min="5379" max="5379" width="22.6328125" customWidth="1"/>
    <col min="5380" max="5380" width="12.453125" customWidth="1"/>
    <col min="5381" max="5381" width="22.6328125" customWidth="1"/>
    <col min="5382" max="5382" width="21.6328125" customWidth="1"/>
    <col min="5383" max="5383" width="16.08984375" customWidth="1"/>
    <col min="5384" max="5634" width="9" customWidth="1"/>
    <col min="5635" max="5635" width="22.6328125" customWidth="1"/>
    <col min="5636" max="5636" width="12.453125" customWidth="1"/>
    <col min="5637" max="5637" width="22.6328125" customWidth="1"/>
    <col min="5638" max="5638" width="21.6328125" customWidth="1"/>
    <col min="5639" max="5639" width="16.08984375" customWidth="1"/>
    <col min="5640" max="5890" width="9" customWidth="1"/>
    <col min="5891" max="5891" width="22.6328125" customWidth="1"/>
    <col min="5892" max="5892" width="12.453125" customWidth="1"/>
    <col min="5893" max="5893" width="22.6328125" customWidth="1"/>
    <col min="5894" max="5894" width="21.6328125" customWidth="1"/>
    <col min="5895" max="5895" width="16.08984375" customWidth="1"/>
    <col min="5896" max="6146" width="9" customWidth="1"/>
    <col min="6147" max="6147" width="22.6328125" customWidth="1"/>
    <col min="6148" max="6148" width="12.453125" customWidth="1"/>
    <col min="6149" max="6149" width="22.6328125" customWidth="1"/>
    <col min="6150" max="6150" width="21.6328125" customWidth="1"/>
    <col min="6151" max="6151" width="16.08984375" customWidth="1"/>
    <col min="6152" max="6402" width="9" customWidth="1"/>
    <col min="6403" max="6403" width="22.6328125" customWidth="1"/>
    <col min="6404" max="6404" width="12.453125" customWidth="1"/>
    <col min="6405" max="6405" width="22.6328125" customWidth="1"/>
    <col min="6406" max="6406" width="21.6328125" customWidth="1"/>
    <col min="6407" max="6407" width="16.08984375" customWidth="1"/>
    <col min="6408" max="6658" width="9" customWidth="1"/>
    <col min="6659" max="6659" width="22.6328125" customWidth="1"/>
    <col min="6660" max="6660" width="12.453125" customWidth="1"/>
    <col min="6661" max="6661" width="22.6328125" customWidth="1"/>
    <col min="6662" max="6662" width="21.6328125" customWidth="1"/>
    <col min="6663" max="6663" width="16.08984375" customWidth="1"/>
    <col min="6664" max="6914" width="9" customWidth="1"/>
    <col min="6915" max="6915" width="22.6328125" customWidth="1"/>
    <col min="6916" max="6916" width="12.453125" customWidth="1"/>
    <col min="6917" max="6917" width="22.6328125" customWidth="1"/>
    <col min="6918" max="6918" width="21.6328125" customWidth="1"/>
    <col min="6919" max="6919" width="16.08984375" customWidth="1"/>
    <col min="6920" max="7170" width="9" customWidth="1"/>
    <col min="7171" max="7171" width="22.6328125" customWidth="1"/>
    <col min="7172" max="7172" width="12.453125" customWidth="1"/>
    <col min="7173" max="7173" width="22.6328125" customWidth="1"/>
    <col min="7174" max="7174" width="21.6328125" customWidth="1"/>
    <col min="7175" max="7175" width="16.08984375" customWidth="1"/>
    <col min="7176" max="7426" width="9" customWidth="1"/>
    <col min="7427" max="7427" width="22.6328125" customWidth="1"/>
    <col min="7428" max="7428" width="12.453125" customWidth="1"/>
    <col min="7429" max="7429" width="22.6328125" customWidth="1"/>
    <col min="7430" max="7430" width="21.6328125" customWidth="1"/>
    <col min="7431" max="7431" width="16.08984375" customWidth="1"/>
    <col min="7432" max="7682" width="9" customWidth="1"/>
    <col min="7683" max="7683" width="22.6328125" customWidth="1"/>
    <col min="7684" max="7684" width="12.453125" customWidth="1"/>
    <col min="7685" max="7685" width="22.6328125" customWidth="1"/>
    <col min="7686" max="7686" width="21.6328125" customWidth="1"/>
    <col min="7687" max="7687" width="16.08984375" customWidth="1"/>
    <col min="7688" max="7938" width="9" customWidth="1"/>
    <col min="7939" max="7939" width="22.6328125" customWidth="1"/>
    <col min="7940" max="7940" width="12.453125" customWidth="1"/>
    <col min="7941" max="7941" width="22.6328125" customWidth="1"/>
    <col min="7942" max="7942" width="21.6328125" customWidth="1"/>
    <col min="7943" max="7943" width="16.08984375" customWidth="1"/>
    <col min="7944" max="8194" width="9" customWidth="1"/>
    <col min="8195" max="8195" width="22.6328125" customWidth="1"/>
    <col min="8196" max="8196" width="12.453125" customWidth="1"/>
    <col min="8197" max="8197" width="22.6328125" customWidth="1"/>
    <col min="8198" max="8198" width="21.6328125" customWidth="1"/>
    <col min="8199" max="8199" width="16.08984375" customWidth="1"/>
    <col min="8200" max="8450" width="9" customWidth="1"/>
    <col min="8451" max="8451" width="22.6328125" customWidth="1"/>
    <col min="8452" max="8452" width="12.453125" customWidth="1"/>
    <col min="8453" max="8453" width="22.6328125" customWidth="1"/>
    <col min="8454" max="8454" width="21.6328125" customWidth="1"/>
    <col min="8455" max="8455" width="16.08984375" customWidth="1"/>
    <col min="8456" max="8706" width="9" customWidth="1"/>
    <col min="8707" max="8707" width="22.6328125" customWidth="1"/>
    <col min="8708" max="8708" width="12.453125" customWidth="1"/>
    <col min="8709" max="8709" width="22.6328125" customWidth="1"/>
    <col min="8710" max="8710" width="21.6328125" customWidth="1"/>
    <col min="8711" max="8711" width="16.08984375" customWidth="1"/>
    <col min="8712" max="8962" width="9" customWidth="1"/>
    <col min="8963" max="8963" width="22.6328125" customWidth="1"/>
    <col min="8964" max="8964" width="12.453125" customWidth="1"/>
    <col min="8965" max="8965" width="22.6328125" customWidth="1"/>
    <col min="8966" max="8966" width="21.6328125" customWidth="1"/>
    <col min="8967" max="8967" width="16.08984375" customWidth="1"/>
    <col min="8968" max="9218" width="9" customWidth="1"/>
    <col min="9219" max="9219" width="22.6328125" customWidth="1"/>
    <col min="9220" max="9220" width="12.453125" customWidth="1"/>
    <col min="9221" max="9221" width="22.6328125" customWidth="1"/>
    <col min="9222" max="9222" width="21.6328125" customWidth="1"/>
    <col min="9223" max="9223" width="16.08984375" customWidth="1"/>
    <col min="9224" max="9474" width="9" customWidth="1"/>
    <col min="9475" max="9475" width="22.6328125" customWidth="1"/>
    <col min="9476" max="9476" width="12.453125" customWidth="1"/>
    <col min="9477" max="9477" width="22.6328125" customWidth="1"/>
    <col min="9478" max="9478" width="21.6328125" customWidth="1"/>
    <col min="9479" max="9479" width="16.08984375" customWidth="1"/>
    <col min="9480" max="9730" width="9" customWidth="1"/>
    <col min="9731" max="9731" width="22.6328125" customWidth="1"/>
    <col min="9732" max="9732" width="12.453125" customWidth="1"/>
    <col min="9733" max="9733" width="22.6328125" customWidth="1"/>
    <col min="9734" max="9734" width="21.6328125" customWidth="1"/>
    <col min="9735" max="9735" width="16.08984375" customWidth="1"/>
    <col min="9736" max="9986" width="9" customWidth="1"/>
    <col min="9987" max="9987" width="22.6328125" customWidth="1"/>
    <col min="9988" max="9988" width="12.453125" customWidth="1"/>
    <col min="9989" max="9989" width="22.6328125" customWidth="1"/>
    <col min="9990" max="9990" width="21.6328125" customWidth="1"/>
    <col min="9991" max="9991" width="16.08984375" customWidth="1"/>
    <col min="9992" max="10242" width="9" customWidth="1"/>
    <col min="10243" max="10243" width="22.6328125" customWidth="1"/>
    <col min="10244" max="10244" width="12.453125" customWidth="1"/>
    <col min="10245" max="10245" width="22.6328125" customWidth="1"/>
    <col min="10246" max="10246" width="21.6328125" customWidth="1"/>
    <col min="10247" max="10247" width="16.08984375" customWidth="1"/>
    <col min="10248" max="10498" width="9" customWidth="1"/>
    <col min="10499" max="10499" width="22.6328125" customWidth="1"/>
    <col min="10500" max="10500" width="12.453125" customWidth="1"/>
    <col min="10501" max="10501" width="22.6328125" customWidth="1"/>
    <col min="10502" max="10502" width="21.6328125" customWidth="1"/>
    <col min="10503" max="10503" width="16.08984375" customWidth="1"/>
    <col min="10504" max="10754" width="9" customWidth="1"/>
    <col min="10755" max="10755" width="22.6328125" customWidth="1"/>
    <col min="10756" max="10756" width="12.453125" customWidth="1"/>
    <col min="10757" max="10757" width="22.6328125" customWidth="1"/>
    <col min="10758" max="10758" width="21.6328125" customWidth="1"/>
    <col min="10759" max="10759" width="16.08984375" customWidth="1"/>
    <col min="10760" max="11010" width="9" customWidth="1"/>
    <col min="11011" max="11011" width="22.6328125" customWidth="1"/>
    <col min="11012" max="11012" width="12.453125" customWidth="1"/>
    <col min="11013" max="11013" width="22.6328125" customWidth="1"/>
    <col min="11014" max="11014" width="21.6328125" customWidth="1"/>
    <col min="11015" max="11015" width="16.08984375" customWidth="1"/>
    <col min="11016" max="11266" width="9" customWidth="1"/>
    <col min="11267" max="11267" width="22.6328125" customWidth="1"/>
    <col min="11268" max="11268" width="12.453125" customWidth="1"/>
    <col min="11269" max="11269" width="22.6328125" customWidth="1"/>
    <col min="11270" max="11270" width="21.6328125" customWidth="1"/>
    <col min="11271" max="11271" width="16.08984375" customWidth="1"/>
    <col min="11272" max="11522" width="9" customWidth="1"/>
    <col min="11523" max="11523" width="22.6328125" customWidth="1"/>
    <col min="11524" max="11524" width="12.453125" customWidth="1"/>
    <col min="11525" max="11525" width="22.6328125" customWidth="1"/>
    <col min="11526" max="11526" width="21.6328125" customWidth="1"/>
    <col min="11527" max="11527" width="16.08984375" customWidth="1"/>
    <col min="11528" max="11778" width="9" customWidth="1"/>
    <col min="11779" max="11779" width="22.6328125" customWidth="1"/>
    <col min="11780" max="11780" width="12.453125" customWidth="1"/>
    <col min="11781" max="11781" width="22.6328125" customWidth="1"/>
    <col min="11782" max="11782" width="21.6328125" customWidth="1"/>
    <col min="11783" max="11783" width="16.08984375" customWidth="1"/>
    <col min="11784" max="12034" width="9" customWidth="1"/>
    <col min="12035" max="12035" width="22.6328125" customWidth="1"/>
    <col min="12036" max="12036" width="12.453125" customWidth="1"/>
    <col min="12037" max="12037" width="22.6328125" customWidth="1"/>
    <col min="12038" max="12038" width="21.6328125" customWidth="1"/>
    <col min="12039" max="12039" width="16.08984375" customWidth="1"/>
    <col min="12040" max="12290" width="9" customWidth="1"/>
    <col min="12291" max="12291" width="22.6328125" customWidth="1"/>
    <col min="12292" max="12292" width="12.453125" customWidth="1"/>
    <col min="12293" max="12293" width="22.6328125" customWidth="1"/>
    <col min="12294" max="12294" width="21.6328125" customWidth="1"/>
    <col min="12295" max="12295" width="16.08984375" customWidth="1"/>
    <col min="12296" max="12546" width="9" customWidth="1"/>
    <col min="12547" max="12547" width="22.6328125" customWidth="1"/>
    <col min="12548" max="12548" width="12.453125" customWidth="1"/>
    <col min="12549" max="12549" width="22.6328125" customWidth="1"/>
    <col min="12550" max="12550" width="21.6328125" customWidth="1"/>
    <col min="12551" max="12551" width="16.08984375" customWidth="1"/>
    <col min="12552" max="12802" width="9" customWidth="1"/>
    <col min="12803" max="12803" width="22.6328125" customWidth="1"/>
    <col min="12804" max="12804" width="12.453125" customWidth="1"/>
    <col min="12805" max="12805" width="22.6328125" customWidth="1"/>
    <col min="12806" max="12806" width="21.6328125" customWidth="1"/>
    <col min="12807" max="12807" width="16.08984375" customWidth="1"/>
    <col min="12808" max="13058" width="9" customWidth="1"/>
    <col min="13059" max="13059" width="22.6328125" customWidth="1"/>
    <col min="13060" max="13060" width="12.453125" customWidth="1"/>
    <col min="13061" max="13061" width="22.6328125" customWidth="1"/>
    <col min="13062" max="13062" width="21.6328125" customWidth="1"/>
    <col min="13063" max="13063" width="16.08984375" customWidth="1"/>
    <col min="13064" max="13314" width="9" customWidth="1"/>
    <col min="13315" max="13315" width="22.6328125" customWidth="1"/>
    <col min="13316" max="13316" width="12.453125" customWidth="1"/>
    <col min="13317" max="13317" width="22.6328125" customWidth="1"/>
    <col min="13318" max="13318" width="21.6328125" customWidth="1"/>
    <col min="13319" max="13319" width="16.08984375" customWidth="1"/>
    <col min="13320" max="13570" width="9" customWidth="1"/>
    <col min="13571" max="13571" width="22.6328125" customWidth="1"/>
    <col min="13572" max="13572" width="12.453125" customWidth="1"/>
    <col min="13573" max="13573" width="22.6328125" customWidth="1"/>
    <col min="13574" max="13574" width="21.6328125" customWidth="1"/>
    <col min="13575" max="13575" width="16.08984375" customWidth="1"/>
    <col min="13576" max="13826" width="9" customWidth="1"/>
    <col min="13827" max="13827" width="22.6328125" customWidth="1"/>
    <col min="13828" max="13828" width="12.453125" customWidth="1"/>
    <col min="13829" max="13829" width="22.6328125" customWidth="1"/>
    <col min="13830" max="13830" width="21.6328125" customWidth="1"/>
    <col min="13831" max="13831" width="16.08984375" customWidth="1"/>
    <col min="13832" max="14082" width="9" customWidth="1"/>
    <col min="14083" max="14083" width="22.6328125" customWidth="1"/>
    <col min="14084" max="14084" width="12.453125" customWidth="1"/>
    <col min="14085" max="14085" width="22.6328125" customWidth="1"/>
    <col min="14086" max="14086" width="21.6328125" customWidth="1"/>
    <col min="14087" max="14087" width="16.08984375" customWidth="1"/>
    <col min="14088" max="14338" width="9" customWidth="1"/>
    <col min="14339" max="14339" width="22.6328125" customWidth="1"/>
    <col min="14340" max="14340" width="12.453125" customWidth="1"/>
    <col min="14341" max="14341" width="22.6328125" customWidth="1"/>
    <col min="14342" max="14342" width="21.6328125" customWidth="1"/>
    <col min="14343" max="14343" width="16.08984375" customWidth="1"/>
    <col min="14344" max="14594" width="9" customWidth="1"/>
    <col min="14595" max="14595" width="22.6328125" customWidth="1"/>
    <col min="14596" max="14596" width="12.453125" customWidth="1"/>
    <col min="14597" max="14597" width="22.6328125" customWidth="1"/>
    <col min="14598" max="14598" width="21.6328125" customWidth="1"/>
    <col min="14599" max="14599" width="16.08984375" customWidth="1"/>
    <col min="14600" max="14850" width="9" customWidth="1"/>
    <col min="14851" max="14851" width="22.6328125" customWidth="1"/>
    <col min="14852" max="14852" width="12.453125" customWidth="1"/>
    <col min="14853" max="14853" width="22.6328125" customWidth="1"/>
    <col min="14854" max="14854" width="21.6328125" customWidth="1"/>
    <col min="14855" max="14855" width="16.08984375" customWidth="1"/>
    <col min="14856" max="15106" width="9" customWidth="1"/>
    <col min="15107" max="15107" width="22.6328125" customWidth="1"/>
    <col min="15108" max="15108" width="12.453125" customWidth="1"/>
    <col min="15109" max="15109" width="22.6328125" customWidth="1"/>
    <col min="15110" max="15110" width="21.6328125" customWidth="1"/>
    <col min="15111" max="15111" width="16.08984375" customWidth="1"/>
    <col min="15112" max="15362" width="9" customWidth="1"/>
    <col min="15363" max="15363" width="22.6328125" customWidth="1"/>
    <col min="15364" max="15364" width="12.453125" customWidth="1"/>
    <col min="15365" max="15365" width="22.6328125" customWidth="1"/>
    <col min="15366" max="15366" width="21.6328125" customWidth="1"/>
    <col min="15367" max="15367" width="16.08984375" customWidth="1"/>
    <col min="15368" max="15618" width="9" customWidth="1"/>
    <col min="15619" max="15619" width="22.6328125" customWidth="1"/>
    <col min="15620" max="15620" width="12.453125" customWidth="1"/>
    <col min="15621" max="15621" width="22.6328125" customWidth="1"/>
    <col min="15622" max="15622" width="21.6328125" customWidth="1"/>
    <col min="15623" max="15623" width="16.08984375" customWidth="1"/>
    <col min="15624" max="15874" width="9" customWidth="1"/>
    <col min="15875" max="15875" width="22.6328125" customWidth="1"/>
    <col min="15876" max="15876" width="12.453125" customWidth="1"/>
    <col min="15877" max="15877" width="22.6328125" customWidth="1"/>
    <col min="15878" max="15878" width="21.6328125" customWidth="1"/>
    <col min="15879" max="15879" width="16.08984375" customWidth="1"/>
    <col min="15880" max="16130" width="9" customWidth="1"/>
    <col min="16131" max="16131" width="22.6328125" customWidth="1"/>
    <col min="16132" max="16132" width="12.453125" customWidth="1"/>
    <col min="16133" max="16133" width="22.6328125" customWidth="1"/>
    <col min="16134" max="16134" width="21.6328125" customWidth="1"/>
    <col min="16135" max="16135" width="16.08984375" customWidth="1"/>
    <col min="16136" max="16384" width="9" customWidth="1"/>
  </cols>
  <sheetData>
    <row r="1" spans="1:9" ht="28.5" customHeight="1" x14ac:dyDescent="0.2">
      <c r="F1" s="137"/>
      <c r="G1" s="138" t="s">
        <v>84</v>
      </c>
      <c r="H1" s="133" t="s">
        <v>85</v>
      </c>
      <c r="I1" s="139">
        <v>1</v>
      </c>
    </row>
    <row r="2" spans="1:9" ht="42.75" customHeight="1" x14ac:dyDescent="0.2">
      <c r="A2" s="405" t="s">
        <v>148</v>
      </c>
      <c r="B2" s="405"/>
      <c r="C2" s="405"/>
      <c r="D2" s="405"/>
      <c r="E2" s="405"/>
      <c r="F2" s="405"/>
      <c r="G2" s="405"/>
    </row>
    <row r="3" spans="1:9" ht="51" customHeight="1" x14ac:dyDescent="0.2">
      <c r="A3" s="320" t="s">
        <v>168</v>
      </c>
      <c r="B3" s="320"/>
      <c r="C3" s="320"/>
      <c r="D3" s="320"/>
      <c r="E3" s="320"/>
      <c r="F3" s="320"/>
      <c r="G3" s="320"/>
    </row>
    <row r="4" spans="1:9" x14ac:dyDescent="0.2">
      <c r="A4" s="324" t="s">
        <v>28</v>
      </c>
      <c r="B4" s="326" t="s">
        <v>16</v>
      </c>
      <c r="C4" s="326" t="s">
        <v>67</v>
      </c>
      <c r="D4" s="328" t="s">
        <v>86</v>
      </c>
      <c r="E4" s="329"/>
      <c r="F4" s="330"/>
      <c r="G4" s="334" t="s">
        <v>87</v>
      </c>
    </row>
    <row r="5" spans="1:9" x14ac:dyDescent="0.2">
      <c r="A5" s="325"/>
      <c r="B5" s="327"/>
      <c r="C5" s="327"/>
      <c r="D5" s="331"/>
      <c r="E5" s="332"/>
      <c r="F5" s="333"/>
      <c r="G5" s="335"/>
    </row>
    <row r="6" spans="1:9" ht="22.5" customHeight="1" x14ac:dyDescent="0.2">
      <c r="A6" s="336" t="e">
        <f>VLOOKUP('【記入例】審査結果(交付決定)'!$I$1,#REF!,2,FALSE)</f>
        <v>#REF!</v>
      </c>
      <c r="B6" s="153">
        <f>VLOOKUP('【記入例】審査結果(交付決定)'!$I$1,【記入例】申請団体一覧!A8:U13,5,FALSE)</f>
        <v>0</v>
      </c>
      <c r="C6" s="338" t="e">
        <f>VLOOKUP('【記入例】審査結果(交付決定)'!$I$1,#REF!,5,FALSE)</f>
        <v>#REF!</v>
      </c>
      <c r="D6" s="340" t="e">
        <f>VLOOKUP('【記入例】審査結果(交付決定)'!$I$1,#REF!,8,FALSE)</f>
        <v>#REF!</v>
      </c>
      <c r="E6" s="329" t="s">
        <v>82</v>
      </c>
      <c r="F6" s="343" t="e">
        <f>VLOOKUP('【記入例】審査結果(交付決定)'!$I$1,#REF!,10,FALSE)</f>
        <v>#REF!</v>
      </c>
      <c r="G6" s="345" t="e">
        <f>VLOOKUP('【記入例】審査結果(交付決定)'!$I$1,#REF!,11,FALSE)</f>
        <v>#REF!</v>
      </c>
    </row>
    <row r="7" spans="1:9" ht="41.25" customHeight="1" x14ac:dyDescent="0.2">
      <c r="A7" s="337"/>
      <c r="B7" s="142" t="str">
        <f>VLOOKUP('【記入例】審査結果(交付決定)'!$I$1,【記入例】申請団体一覧!A8:U13,6,FALSE)</f>
        <v>髙橋　宏治</v>
      </c>
      <c r="C7" s="339"/>
      <c r="D7" s="341"/>
      <c r="E7" s="342"/>
      <c r="F7" s="344"/>
      <c r="G7" s="346"/>
    </row>
    <row r="8" spans="1:9" ht="221.25" customHeight="1" x14ac:dyDescent="0.2">
      <c r="A8" s="321" t="s">
        <v>144</v>
      </c>
      <c r="B8" s="322"/>
      <c r="C8" s="322"/>
      <c r="D8" s="322"/>
      <c r="E8" s="322"/>
      <c r="F8" s="322"/>
      <c r="G8" s="323"/>
    </row>
  </sheetData>
  <mergeCells count="14">
    <mergeCell ref="A2:G2"/>
    <mergeCell ref="A3:G3"/>
    <mergeCell ref="A8:G8"/>
    <mergeCell ref="A4:A5"/>
    <mergeCell ref="B4:B5"/>
    <mergeCell ref="C4:C5"/>
    <mergeCell ref="D4:F5"/>
    <mergeCell ref="G4:G5"/>
    <mergeCell ref="A6:A7"/>
    <mergeCell ref="C6:C7"/>
    <mergeCell ref="D6:D7"/>
    <mergeCell ref="E6:E7"/>
    <mergeCell ref="F6:F7"/>
    <mergeCell ref="G6:G7"/>
  </mergeCells>
  <phoneticPr fontId="4"/>
  <conditionalFormatting sqref="B6:B7">
    <cfRule type="cellIs" dxfId="1" priority="1" operator="equal">
      <formula>0</formula>
    </cfRule>
  </conditionalFormatting>
  <printOptions horizontalCentered="1"/>
  <pageMargins left="0.39370078740157483" right="0.39370078740157483" top="0.8661417322834648" bottom="0.47244094488188976" header="0.27559055118110237" footer="0.27559055118110237"/>
  <pageSetup paperSize="9" scale="92" orientation="portrait" horizontalDpi="300" verticalDpi="300"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 operator="containsText" id="{2CEE37E5-7C05-46F8-B0DE-C525DAAF8BF8}">
            <xm:f>NOT(ISERROR(SEARCH($G$6,G6)))</xm:f>
            <xm:f>$G$6</xm:f>
            <x14:dxf>
              <numFmt numFmtId="185" formatCode="0;;;@"/>
            </x14:dxf>
          </x14:cfRule>
          <xm:sqref>G6:G7</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V43"/>
  <sheetViews>
    <sheetView view="pageBreakPreview" zoomScaleSheetLayoutView="100" workbookViewId="0">
      <selection activeCell="C2" sqref="C2:G2"/>
    </sheetView>
  </sheetViews>
  <sheetFormatPr defaultColWidth="9" defaultRowHeight="13" x14ac:dyDescent="0.2"/>
  <cols>
    <col min="1" max="1" width="4.453125" style="103" customWidth="1"/>
    <col min="2" max="2" width="45.08984375" style="103" customWidth="1"/>
    <col min="3" max="3" width="5.7265625" style="103" customWidth="1"/>
    <col min="4" max="4" width="10.6328125" style="103" customWidth="1"/>
    <col min="5" max="5" width="5.08984375" style="103" customWidth="1"/>
    <col min="6" max="6" width="20.7265625" style="103" customWidth="1"/>
    <col min="7" max="7" width="13.90625" style="103" customWidth="1"/>
    <col min="8" max="8" width="5.36328125" style="103" customWidth="1"/>
    <col min="9" max="9" width="8.36328125" style="103" customWidth="1"/>
    <col min="10" max="10" width="13.26953125" style="103" customWidth="1"/>
    <col min="11" max="11" width="14.08984375" style="103" customWidth="1"/>
    <col min="12" max="12" width="5.90625" style="103" bestFit="1" customWidth="1"/>
    <col min="13" max="13" width="4.6328125" style="103" bestFit="1" customWidth="1"/>
    <col min="14" max="14" width="3.453125" style="103" customWidth="1"/>
    <col min="15" max="16" width="4.453125" style="103" hidden="1" customWidth="1"/>
    <col min="17" max="17" width="4.6328125" style="103" customWidth="1"/>
    <col min="18" max="18" width="4.36328125" style="103" customWidth="1"/>
    <col min="19" max="19" width="4.90625" style="103" customWidth="1"/>
    <col min="20" max="20" width="5.26953125" style="103" customWidth="1"/>
    <col min="21" max="21" width="5.90625" style="103" customWidth="1"/>
    <col min="22" max="22" width="6" style="103" hidden="1" customWidth="1"/>
    <col min="23" max="23" width="4.453125" style="103" customWidth="1"/>
    <col min="24" max="24" width="5.36328125" style="103" customWidth="1"/>
    <col min="25" max="25" width="5.453125" style="103" customWidth="1"/>
    <col min="26" max="26" width="6.36328125" style="103" customWidth="1"/>
    <col min="27" max="27" width="7" style="103" customWidth="1"/>
    <col min="28" max="28" width="7.453125" style="103" customWidth="1"/>
    <col min="29" max="29" width="6.08984375" style="103" customWidth="1"/>
    <col min="30" max="30" width="4" style="103" customWidth="1"/>
    <col min="31" max="31" width="5.26953125" style="103" customWidth="1"/>
    <col min="32" max="32" width="9" style="103" customWidth="1"/>
    <col min="33" max="16384" width="9" style="103"/>
  </cols>
  <sheetData>
    <row r="1" spans="1:16" ht="16" x14ac:dyDescent="0.2">
      <c r="B1" s="105"/>
      <c r="C1" s="107"/>
      <c r="D1" s="108" t="str">
        <f>申請団体一覧!$B$1</f>
        <v>令和４年度</v>
      </c>
      <c r="E1" s="107" t="s">
        <v>216</v>
      </c>
      <c r="F1" s="107"/>
      <c r="G1" s="107"/>
      <c r="H1" s="113"/>
      <c r="I1" s="113"/>
      <c r="J1" s="113"/>
      <c r="K1" s="113"/>
      <c r="L1" s="113"/>
      <c r="M1" s="113"/>
    </row>
    <row r="2" spans="1:16" ht="16" x14ac:dyDescent="0.2">
      <c r="A2" s="104"/>
      <c r="B2" s="106" t="s">
        <v>0</v>
      </c>
      <c r="C2" s="210" t="e">
        <f>LOOKUP(H2,審査結果一覧!#REF!,審査結果一覧!B5:B130)</f>
        <v>#REF!</v>
      </c>
      <c r="D2" s="210"/>
      <c r="E2" s="210"/>
      <c r="F2" s="210"/>
      <c r="G2" s="210"/>
      <c r="H2" s="114">
        <v>1</v>
      </c>
      <c r="O2" s="103" t="s">
        <v>11</v>
      </c>
    </row>
    <row r="3" spans="1:16" ht="16" x14ac:dyDescent="0.2">
      <c r="A3" s="104"/>
      <c r="B3" s="106" t="s">
        <v>1</v>
      </c>
      <c r="C3" s="211" t="e">
        <f>LOOKUP(H2,審査結果一覧!#REF!,審査結果一覧!E5:E130)</f>
        <v>#REF!</v>
      </c>
      <c r="D3" s="211"/>
      <c r="E3" s="211"/>
      <c r="F3" s="211"/>
      <c r="G3" s="211"/>
      <c r="H3" s="115" t="s">
        <v>98</v>
      </c>
      <c r="I3" s="117"/>
      <c r="J3" s="117"/>
      <c r="K3" s="117"/>
      <c r="L3" s="117"/>
      <c r="M3" s="117"/>
      <c r="N3" s="129"/>
      <c r="O3" s="103" t="s">
        <v>15</v>
      </c>
    </row>
    <row r="4" spans="1:16" ht="14" x14ac:dyDescent="0.2">
      <c r="B4" s="103" t="s">
        <v>97</v>
      </c>
      <c r="F4" s="112" t="s">
        <v>95</v>
      </c>
      <c r="G4" s="212"/>
      <c r="H4" s="212"/>
      <c r="I4" s="212"/>
      <c r="J4" s="212"/>
      <c r="K4" s="212"/>
      <c r="L4" s="123"/>
      <c r="M4" s="123"/>
      <c r="O4" s="103" t="s">
        <v>19</v>
      </c>
    </row>
    <row r="5" spans="1:16" ht="17.25" customHeight="1" x14ac:dyDescent="0.2">
      <c r="A5" s="213" t="s">
        <v>9</v>
      </c>
      <c r="B5" s="214"/>
      <c r="C5" s="215" t="s">
        <v>3</v>
      </c>
      <c r="D5" s="216"/>
      <c r="E5" s="217" t="s">
        <v>14</v>
      </c>
      <c r="F5" s="218"/>
      <c r="G5" s="218"/>
      <c r="H5" s="218"/>
      <c r="I5" s="218"/>
      <c r="J5" s="219"/>
      <c r="K5" s="220"/>
      <c r="L5" s="124"/>
      <c r="M5" s="124"/>
      <c r="O5" s="103" t="s">
        <v>20</v>
      </c>
    </row>
    <row r="6" spans="1:16" ht="18.75" customHeight="1" x14ac:dyDescent="0.2">
      <c r="A6" s="294" t="s">
        <v>93</v>
      </c>
      <c r="B6" s="256" t="s">
        <v>111</v>
      </c>
      <c r="C6" s="258" t="s">
        <v>10</v>
      </c>
      <c r="D6" s="260" t="e">
        <f>LOOKUP(H2,審査結果一覧!#REF!,審査結果一覧!#REF!)</f>
        <v>#REF!</v>
      </c>
      <c r="E6" s="221" t="e">
        <f>IF(D6=5,リストシート!B1,リストシート!B2)</f>
        <v>#REF!</v>
      </c>
      <c r="F6" s="221"/>
      <c r="G6" s="221"/>
      <c r="H6" s="221"/>
      <c r="I6" s="221"/>
      <c r="J6" s="222"/>
      <c r="K6" s="223"/>
      <c r="L6" s="125"/>
      <c r="M6" s="125"/>
      <c r="O6" s="103" t="s">
        <v>5</v>
      </c>
    </row>
    <row r="7" spans="1:16" ht="29.25" customHeight="1" x14ac:dyDescent="0.2">
      <c r="A7" s="295"/>
      <c r="B7" s="257"/>
      <c r="C7" s="259"/>
      <c r="D7" s="261"/>
      <c r="E7" s="224" t="s">
        <v>31</v>
      </c>
      <c r="F7" s="225"/>
      <c r="G7" s="225"/>
      <c r="H7" s="225"/>
      <c r="I7" s="225"/>
      <c r="J7" s="225"/>
      <c r="K7" s="226"/>
      <c r="L7" s="126"/>
      <c r="M7" s="126"/>
    </row>
    <row r="8" spans="1:16" ht="29.25" customHeight="1" x14ac:dyDescent="0.2">
      <c r="A8" s="295"/>
      <c r="B8" s="262" t="s">
        <v>78</v>
      </c>
      <c r="C8" s="265" t="s">
        <v>7</v>
      </c>
      <c r="D8" s="268" t="e">
        <f>LOOKUP(H2,審査結果一覧!#REF!,審査結果一覧!#REF!)</f>
        <v>#REF!</v>
      </c>
      <c r="E8" s="236" t="s">
        <v>32</v>
      </c>
      <c r="F8" s="227">
        <f>リストシート!E1</f>
        <v>0</v>
      </c>
      <c r="G8" s="228"/>
      <c r="H8" s="228"/>
      <c r="I8" s="228"/>
      <c r="J8" s="228"/>
      <c r="K8" s="229"/>
      <c r="L8" s="126"/>
      <c r="M8" s="126"/>
      <c r="O8" s="103">
        <v>5</v>
      </c>
      <c r="P8" s="103" t="s">
        <v>51</v>
      </c>
    </row>
    <row r="9" spans="1:16" ht="29.25" customHeight="1" x14ac:dyDescent="0.2">
      <c r="A9" s="295"/>
      <c r="B9" s="263"/>
      <c r="C9" s="266"/>
      <c r="D9" s="269"/>
      <c r="E9" s="237"/>
      <c r="F9" s="230" t="str">
        <f>リストシート!E2</f>
        <v>　</v>
      </c>
      <c r="G9" s="231"/>
      <c r="H9" s="231"/>
      <c r="I9" s="231"/>
      <c r="J9" s="231"/>
      <c r="K9" s="232"/>
      <c r="L9" s="126"/>
      <c r="M9" s="126"/>
      <c r="O9" s="103">
        <v>0</v>
      </c>
      <c r="P9" s="103" t="s">
        <v>112</v>
      </c>
    </row>
    <row r="10" spans="1:16" ht="18.75" customHeight="1" x14ac:dyDescent="0.2">
      <c r="A10" s="295"/>
      <c r="B10" s="263"/>
      <c r="C10" s="266"/>
      <c r="D10" s="269"/>
      <c r="E10" s="233" t="e">
        <f>IF(D8=5,リストシート!B4,IF(D8=4,リストシート!B5,IF(D8=3,リストシート!B6,IF(D8=2,リストシート!B7,リストシート!B8))))</f>
        <v>#REF!</v>
      </c>
      <c r="F10" s="233"/>
      <c r="G10" s="233"/>
      <c r="H10" s="233"/>
      <c r="I10" s="233"/>
      <c r="J10" s="234"/>
      <c r="K10" s="235"/>
      <c r="L10" s="125"/>
      <c r="M10" s="125"/>
    </row>
    <row r="11" spans="1:16" ht="28.5" customHeight="1" x14ac:dyDescent="0.2">
      <c r="A11" s="295"/>
      <c r="B11" s="264"/>
      <c r="C11" s="267"/>
      <c r="D11" s="261"/>
      <c r="E11" s="224" t="s">
        <v>31</v>
      </c>
      <c r="F11" s="225"/>
      <c r="G11" s="225"/>
      <c r="H11" s="225"/>
      <c r="I11" s="225"/>
      <c r="J11" s="225"/>
      <c r="K11" s="226"/>
      <c r="L11" s="126"/>
      <c r="M11" s="126"/>
      <c r="O11" s="103">
        <v>5</v>
      </c>
      <c r="P11" s="103" t="s">
        <v>54</v>
      </c>
    </row>
    <row r="12" spans="1:16" ht="18.75" customHeight="1" x14ac:dyDescent="0.2">
      <c r="A12" s="295"/>
      <c r="B12" s="303" t="s">
        <v>160</v>
      </c>
      <c r="C12" s="274" t="s">
        <v>117</v>
      </c>
      <c r="D12" s="268" t="e">
        <f>LOOKUP(H2,審査結果一覧!#REF!,審査結果一覧!#REF!)</f>
        <v>#REF!</v>
      </c>
      <c r="E12" s="233" t="e">
        <f>IF(D12=4,リストシート!B10,IF(D12=3,リストシート!B11,IF(D12=2,リストシート!B12,リストシート!B13)))</f>
        <v>#REF!</v>
      </c>
      <c r="F12" s="233"/>
      <c r="G12" s="233"/>
      <c r="H12" s="233"/>
      <c r="I12" s="233"/>
      <c r="J12" s="234"/>
      <c r="K12" s="235"/>
      <c r="L12" s="125"/>
      <c r="M12" s="125"/>
      <c r="O12" s="103">
        <v>4</v>
      </c>
      <c r="P12" s="103" t="s">
        <v>34</v>
      </c>
    </row>
    <row r="13" spans="1:16" ht="36" customHeight="1" x14ac:dyDescent="0.2">
      <c r="A13" s="296"/>
      <c r="B13" s="257"/>
      <c r="C13" s="259"/>
      <c r="D13" s="261"/>
      <c r="E13" s="224" t="s">
        <v>31</v>
      </c>
      <c r="F13" s="225"/>
      <c r="G13" s="225"/>
      <c r="H13" s="225"/>
      <c r="I13" s="225"/>
      <c r="J13" s="225"/>
      <c r="K13" s="226"/>
      <c r="L13" s="126"/>
      <c r="M13" s="126"/>
      <c r="O13" s="103">
        <v>3</v>
      </c>
      <c r="P13" s="103" t="s">
        <v>66</v>
      </c>
    </row>
    <row r="14" spans="1:16" ht="18.75" customHeight="1" x14ac:dyDescent="0.2">
      <c r="A14" s="297" t="s">
        <v>44</v>
      </c>
      <c r="B14" s="304" t="s">
        <v>73</v>
      </c>
      <c r="C14" s="265" t="s">
        <v>110</v>
      </c>
      <c r="D14" s="268" t="e">
        <f>LOOKUP(H2,審査結果一覧!#REF!,審査結果一覧!#REF!)</f>
        <v>#REF!</v>
      </c>
      <c r="E14" s="247" t="s">
        <v>39</v>
      </c>
      <c r="F14" s="248"/>
      <c r="G14" s="248"/>
      <c r="H14" s="248"/>
      <c r="I14" s="248"/>
      <c r="J14" s="248"/>
      <c r="K14" s="249"/>
      <c r="L14" s="103" t="s">
        <v>71</v>
      </c>
      <c r="M14" s="103" t="s">
        <v>72</v>
      </c>
      <c r="O14" s="103">
        <v>2</v>
      </c>
      <c r="P14" s="103" t="s">
        <v>55</v>
      </c>
    </row>
    <row r="15" spans="1:16" ht="22.5" customHeight="1" x14ac:dyDescent="0.2">
      <c r="A15" s="295"/>
      <c r="B15" s="304"/>
      <c r="C15" s="266"/>
      <c r="D15" s="269"/>
      <c r="E15" s="111" t="s">
        <v>30</v>
      </c>
      <c r="F15" s="250" t="e">
        <f>IF(L15=4,リストシート!B15,IF(L15=3,リストシート!B16,IF(L15=2,リストシート!B17,リストシート!B18)))</f>
        <v>#REF!</v>
      </c>
      <c r="G15" s="251"/>
      <c r="H15" s="116" t="s">
        <v>92</v>
      </c>
      <c r="I15" s="252" t="e">
        <f>IF(M15=4,リストシート!B20,IF(M15=3,リストシート!B21,IF(M15=2,リストシート!B22,リストシート!B23)))</f>
        <v>#REF!</v>
      </c>
      <c r="J15" s="252"/>
      <c r="K15" s="253"/>
      <c r="L15" s="103" t="e">
        <f>LOOKUP($H$2,審査結果一覧!#REF!,審査結果一覧!#REF!)</f>
        <v>#REF!</v>
      </c>
      <c r="M15" s="103" t="e">
        <f>LOOKUP($H$2,審査結果一覧!#REF!,審査結果一覧!#REF!)</f>
        <v>#REF!</v>
      </c>
      <c r="O15" s="103">
        <v>1</v>
      </c>
      <c r="P15" s="103" t="s">
        <v>115</v>
      </c>
    </row>
    <row r="16" spans="1:16" ht="33.75" customHeight="1" x14ac:dyDescent="0.2">
      <c r="A16" s="295"/>
      <c r="B16" s="304"/>
      <c r="C16" s="267"/>
      <c r="D16" s="261"/>
      <c r="E16" s="238" t="s">
        <v>109</v>
      </c>
      <c r="F16" s="239"/>
      <c r="G16" s="239"/>
      <c r="H16" s="239"/>
      <c r="I16" s="239"/>
      <c r="J16" s="239"/>
      <c r="K16" s="240"/>
      <c r="L16" s="127"/>
      <c r="M16" s="127"/>
    </row>
    <row r="17" spans="1:22" ht="33.75" customHeight="1" x14ac:dyDescent="0.2">
      <c r="A17" s="295"/>
      <c r="B17" s="277" t="s">
        <v>162</v>
      </c>
      <c r="C17" s="266" t="s">
        <v>108</v>
      </c>
      <c r="D17" s="269" t="e">
        <f>LOOKUP(H2,審査結果一覧!#REF!,審査結果一覧!#REF!)</f>
        <v>#REF!</v>
      </c>
      <c r="E17" s="241" t="e">
        <f>IF(D17=2,リストシート!B25,IF(D17=1,リストシート!B26,リストシート!B27))</f>
        <v>#REF!</v>
      </c>
      <c r="F17" s="242"/>
      <c r="G17" s="242"/>
      <c r="H17" s="242"/>
      <c r="I17" s="242"/>
      <c r="J17" s="242"/>
      <c r="K17" s="243"/>
      <c r="L17" s="127"/>
      <c r="M17" s="127"/>
      <c r="O17" s="103">
        <v>4</v>
      </c>
      <c r="P17" s="103" t="s">
        <v>59</v>
      </c>
    </row>
    <row r="18" spans="1:22" ht="39" customHeight="1" x14ac:dyDescent="0.2">
      <c r="A18" s="295"/>
      <c r="B18" s="277"/>
      <c r="C18" s="267"/>
      <c r="D18" s="261"/>
      <c r="E18" s="224" t="s">
        <v>107</v>
      </c>
      <c r="F18" s="225"/>
      <c r="G18" s="225"/>
      <c r="H18" s="225"/>
      <c r="I18" s="225"/>
      <c r="J18" s="225"/>
      <c r="K18" s="226"/>
      <c r="L18" s="126"/>
      <c r="M18" s="126"/>
      <c r="O18" s="103">
        <v>3</v>
      </c>
      <c r="P18" s="103" t="s">
        <v>60</v>
      </c>
    </row>
    <row r="19" spans="1:22" ht="33.75" customHeight="1" x14ac:dyDescent="0.2">
      <c r="A19" s="295"/>
      <c r="B19" s="278" t="s">
        <v>164</v>
      </c>
      <c r="C19" s="265" t="s">
        <v>126</v>
      </c>
      <c r="D19" s="268" t="e">
        <f>LOOKUP(H2,審査結果一覧!#REF!,審査結果一覧!#REF!)</f>
        <v>#REF!</v>
      </c>
      <c r="E19" s="241" t="e">
        <f>IF(D19=2,リストシート!B29,IF(D19=1,リストシート!B30,リストシート!B31))</f>
        <v>#REF!</v>
      </c>
      <c r="F19" s="242"/>
      <c r="G19" s="242"/>
      <c r="H19" s="242"/>
      <c r="I19" s="242"/>
      <c r="J19" s="242"/>
      <c r="K19" s="243"/>
      <c r="L19" s="126"/>
      <c r="M19" s="126"/>
    </row>
    <row r="20" spans="1:22" ht="33" customHeight="1" x14ac:dyDescent="0.2">
      <c r="A20" s="298"/>
      <c r="B20" s="279"/>
      <c r="C20" s="267"/>
      <c r="D20" s="261"/>
      <c r="E20" s="244" t="s">
        <v>140</v>
      </c>
      <c r="F20" s="245"/>
      <c r="G20" s="245"/>
      <c r="H20" s="245"/>
      <c r="I20" s="245"/>
      <c r="J20" s="245"/>
      <c r="K20" s="246"/>
      <c r="L20" s="126"/>
      <c r="M20" s="126"/>
    </row>
    <row r="21" spans="1:22" ht="18.75" customHeight="1" x14ac:dyDescent="0.2">
      <c r="A21" s="299" t="s">
        <v>158</v>
      </c>
      <c r="B21" s="278"/>
      <c r="C21" s="265" t="s">
        <v>124</v>
      </c>
      <c r="D21" s="109" t="s">
        <v>77</v>
      </c>
      <c r="E21" s="247" t="s">
        <v>23</v>
      </c>
      <c r="F21" s="248"/>
      <c r="G21" s="248"/>
      <c r="H21" s="283" t="s">
        <v>26</v>
      </c>
      <c r="I21" s="248"/>
      <c r="J21" s="248"/>
      <c r="K21" s="249"/>
      <c r="L21" s="103" t="s">
        <v>76</v>
      </c>
      <c r="M21" s="127"/>
      <c r="O21" s="103">
        <v>2</v>
      </c>
      <c r="P21" s="103" t="s">
        <v>57</v>
      </c>
    </row>
    <row r="22" spans="1:22" ht="19.5" customHeight="1" x14ac:dyDescent="0.2">
      <c r="A22" s="300"/>
      <c r="B22" s="301"/>
      <c r="C22" s="266"/>
      <c r="D22" s="269" t="e">
        <f>LOOKUP(H2,審査結果一覧!#REF!,審査結果一覧!#REF!)</f>
        <v>#REF!</v>
      </c>
      <c r="E22" s="288" t="e">
        <f>IF(L22=3,リストシート!B33,IF(L22=2,リストシート!B34,リストシート!B35))</f>
        <v>#REF!</v>
      </c>
      <c r="F22" s="289"/>
      <c r="G22" s="290"/>
      <c r="H22" s="284" t="s">
        <v>49</v>
      </c>
      <c r="I22" s="285"/>
      <c r="J22" s="118" t="s">
        <v>24</v>
      </c>
      <c r="K22" s="120" t="s">
        <v>50</v>
      </c>
      <c r="L22" s="103" t="e">
        <f>LOOKUP(H2,審査結果一覧!#REF!,審査結果一覧!#REF!)</f>
        <v>#REF!</v>
      </c>
      <c r="M22" s="128"/>
      <c r="O22" s="103">
        <v>1</v>
      </c>
      <c r="P22" s="103" t="s">
        <v>116</v>
      </c>
    </row>
    <row r="23" spans="1:22" ht="26.25" customHeight="1" x14ac:dyDescent="0.2">
      <c r="A23" s="300"/>
      <c r="B23" s="301"/>
      <c r="C23" s="266"/>
      <c r="D23" s="269"/>
      <c r="E23" s="291"/>
      <c r="F23" s="292"/>
      <c r="G23" s="293"/>
      <c r="H23" s="286" t="e">
        <f>LOOKUP(H2,審査結果一覧!#REF!,#REF!)</f>
        <v>#REF!</v>
      </c>
      <c r="I23" s="287"/>
      <c r="J23" s="119" t="e">
        <f>LOOKUP(H2,審査結果一覧!#REF!,#REF!)</f>
        <v>#REF!</v>
      </c>
      <c r="K23" s="121" t="e">
        <f>LOOKUP(H2,審査結果一覧!#REF!,#REF!)</f>
        <v>#REF!</v>
      </c>
      <c r="L23" s="124"/>
      <c r="M23" s="124"/>
    </row>
    <row r="24" spans="1:22" ht="37.5" customHeight="1" x14ac:dyDescent="0.2">
      <c r="A24" s="302"/>
      <c r="B24" s="279"/>
      <c r="C24" s="267"/>
      <c r="D24" s="261"/>
      <c r="E24" s="224" t="s">
        <v>31</v>
      </c>
      <c r="F24" s="225"/>
      <c r="G24" s="225"/>
      <c r="H24" s="225"/>
      <c r="I24" s="225"/>
      <c r="J24" s="225"/>
      <c r="K24" s="226"/>
      <c r="L24" s="126"/>
      <c r="M24" s="126"/>
      <c r="O24" s="103">
        <v>4</v>
      </c>
      <c r="P24" s="103" t="s">
        <v>113</v>
      </c>
      <c r="V24" s="103" t="s">
        <v>41</v>
      </c>
    </row>
    <row r="25" spans="1:22" ht="18.75" customHeight="1" x14ac:dyDescent="0.2">
      <c r="A25" s="270" t="s">
        <v>8</v>
      </c>
      <c r="B25" s="271"/>
      <c r="C25" s="274" t="s">
        <v>104</v>
      </c>
      <c r="D25" s="268" t="e">
        <f>LOOKUP(H2,審査結果一覧!#REF!,審査結果一覧!#REF!)</f>
        <v>#REF!</v>
      </c>
      <c r="E25" s="280" t="e">
        <f>IF(D25=4,リストシート!B37,IF(D25=3,リストシート!B38,IF(D25=2,リストシート!B39,リストシート!B40)))</f>
        <v>#REF!</v>
      </c>
      <c r="F25" s="280"/>
      <c r="G25" s="280"/>
      <c r="H25" s="280"/>
      <c r="I25" s="280"/>
      <c r="J25" s="281"/>
      <c r="K25" s="282"/>
      <c r="L25" s="125"/>
      <c r="M25" s="125"/>
      <c r="O25" s="103">
        <v>3</v>
      </c>
      <c r="P25" s="103" t="s">
        <v>22</v>
      </c>
      <c r="V25" s="103" t="s">
        <v>45</v>
      </c>
    </row>
    <row r="26" spans="1:22" ht="47.25" customHeight="1" x14ac:dyDescent="0.2">
      <c r="A26" s="272"/>
      <c r="B26" s="273"/>
      <c r="C26" s="275"/>
      <c r="D26" s="276"/>
      <c r="E26" s="224" t="s">
        <v>31</v>
      </c>
      <c r="F26" s="225"/>
      <c r="G26" s="225"/>
      <c r="H26" s="225"/>
      <c r="I26" s="225"/>
      <c r="J26" s="225"/>
      <c r="K26" s="226"/>
      <c r="L26" s="126"/>
      <c r="M26" s="126"/>
      <c r="O26" s="103">
        <v>2</v>
      </c>
      <c r="P26" s="103" t="s">
        <v>2</v>
      </c>
      <c r="V26" s="103" t="s">
        <v>47</v>
      </c>
    </row>
    <row r="27" spans="1:22" ht="18.5" x14ac:dyDescent="0.2">
      <c r="B27" s="254" t="s">
        <v>12</v>
      </c>
      <c r="C27" s="255"/>
      <c r="D27" s="110" t="e">
        <f>D6+D8+D12+D14+D19+D17+D22+D25</f>
        <v>#REF!</v>
      </c>
      <c r="K27" s="122">
        <f>H2</f>
        <v>1</v>
      </c>
      <c r="O27" s="103">
        <v>1</v>
      </c>
      <c r="P27" s="103" t="s">
        <v>27</v>
      </c>
      <c r="V27" s="103" t="s">
        <v>114</v>
      </c>
    </row>
    <row r="29" spans="1:22" x14ac:dyDescent="0.2">
      <c r="O29" s="103">
        <v>2</v>
      </c>
      <c r="P29" s="103" t="s">
        <v>118</v>
      </c>
    </row>
    <row r="30" spans="1:22" x14ac:dyDescent="0.2">
      <c r="O30" s="103">
        <v>1</v>
      </c>
      <c r="P30" s="103" t="s">
        <v>53</v>
      </c>
    </row>
    <row r="31" spans="1:22" x14ac:dyDescent="0.2">
      <c r="O31" s="103">
        <v>0</v>
      </c>
      <c r="P31" s="103" t="s">
        <v>119</v>
      </c>
    </row>
    <row r="33" spans="15:16" x14ac:dyDescent="0.2">
      <c r="O33" s="103">
        <v>6</v>
      </c>
      <c r="P33" s="103" t="s">
        <v>123</v>
      </c>
    </row>
    <row r="34" spans="15:16" x14ac:dyDescent="0.2">
      <c r="O34" s="103">
        <v>5</v>
      </c>
      <c r="P34" s="103" t="s">
        <v>122</v>
      </c>
    </row>
    <row r="35" spans="15:16" ht="20.149999999999999" customHeight="1" x14ac:dyDescent="0.2">
      <c r="O35" s="103">
        <v>4</v>
      </c>
      <c r="P35" s="103" t="s">
        <v>121</v>
      </c>
    </row>
    <row r="36" spans="15:16" x14ac:dyDescent="0.2">
      <c r="O36" s="103">
        <v>3</v>
      </c>
    </row>
    <row r="37" spans="15:16" x14ac:dyDescent="0.2">
      <c r="O37" s="103">
        <v>2</v>
      </c>
    </row>
    <row r="38" spans="15:16" x14ac:dyDescent="0.2">
      <c r="O38" s="103">
        <v>1</v>
      </c>
    </row>
    <row r="40" spans="15:16" x14ac:dyDescent="0.2">
      <c r="O40" s="103">
        <v>4</v>
      </c>
      <c r="P40" s="103" t="s">
        <v>61</v>
      </c>
    </row>
    <row r="41" spans="15:16" x14ac:dyDescent="0.2">
      <c r="O41" s="103">
        <v>3</v>
      </c>
      <c r="P41" s="103" t="s">
        <v>29</v>
      </c>
    </row>
    <row r="42" spans="15:16" x14ac:dyDescent="0.2">
      <c r="O42" s="103">
        <v>2</v>
      </c>
      <c r="P42" s="103" t="s">
        <v>62</v>
      </c>
    </row>
    <row r="43" spans="15:16" x14ac:dyDescent="0.2">
      <c r="O43" s="103">
        <v>1</v>
      </c>
      <c r="P43" s="103" t="s">
        <v>90</v>
      </c>
    </row>
  </sheetData>
  <mergeCells count="58">
    <mergeCell ref="A6:A13"/>
    <mergeCell ref="A14:A20"/>
    <mergeCell ref="A21:B24"/>
    <mergeCell ref="C21:C24"/>
    <mergeCell ref="D22:D24"/>
    <mergeCell ref="B12:B13"/>
    <mergeCell ref="C12:C13"/>
    <mergeCell ref="D12:D13"/>
    <mergeCell ref="B14:B16"/>
    <mergeCell ref="C14:C16"/>
    <mergeCell ref="D14:D16"/>
    <mergeCell ref="E25:K25"/>
    <mergeCell ref="E26:K26"/>
    <mergeCell ref="E21:G21"/>
    <mergeCell ref="H21:K21"/>
    <mergeCell ref="H22:I22"/>
    <mergeCell ref="H23:I23"/>
    <mergeCell ref="E24:K24"/>
    <mergeCell ref="E22:G23"/>
    <mergeCell ref="B27:C27"/>
    <mergeCell ref="B6:B7"/>
    <mergeCell ref="C6:C7"/>
    <mergeCell ref="D6:D7"/>
    <mergeCell ref="B8:B11"/>
    <mergeCell ref="C8:C11"/>
    <mergeCell ref="D8:D11"/>
    <mergeCell ref="A25:B26"/>
    <mergeCell ref="C25:C26"/>
    <mergeCell ref="D25:D26"/>
    <mergeCell ref="B17:B18"/>
    <mergeCell ref="C17:C18"/>
    <mergeCell ref="D17:D18"/>
    <mergeCell ref="B19:B20"/>
    <mergeCell ref="C19:C20"/>
    <mergeCell ref="D19:D20"/>
    <mergeCell ref="E11:K11"/>
    <mergeCell ref="E12:K12"/>
    <mergeCell ref="E13:K13"/>
    <mergeCell ref="E14:K14"/>
    <mergeCell ref="F15:G15"/>
    <mergeCell ref="I15:K15"/>
    <mergeCell ref="E16:K16"/>
    <mergeCell ref="E17:K17"/>
    <mergeCell ref="E18:K18"/>
    <mergeCell ref="E19:K19"/>
    <mergeCell ref="E20:K20"/>
    <mergeCell ref="E6:K6"/>
    <mergeCell ref="E7:K7"/>
    <mergeCell ref="F8:K8"/>
    <mergeCell ref="F9:K9"/>
    <mergeCell ref="E10:K10"/>
    <mergeCell ref="E8:E9"/>
    <mergeCell ref="C2:G2"/>
    <mergeCell ref="C3:G3"/>
    <mergeCell ref="G4:K4"/>
    <mergeCell ref="A5:B5"/>
    <mergeCell ref="C5:D5"/>
    <mergeCell ref="E5:K5"/>
  </mergeCells>
  <phoneticPr fontId="4"/>
  <dataValidations count="2">
    <dataValidation type="list" allowBlank="1" showInputMessage="1" showErrorMessage="1" sqref="K3:M3" xr:uid="{00000000-0002-0000-0100-000000000000}">
      <formula1>$O$8:$O$8</formula1>
    </dataValidation>
    <dataValidation type="list" allowBlank="1" showInputMessage="1" showErrorMessage="1" sqref="G4:M4" xr:uid="{00000000-0002-0000-0100-000001000000}">
      <formula1>$O$1:$O$6</formula1>
    </dataValidation>
  </dataValidations>
  <pageMargins left="0.74803149606299213" right="0.6692913385826772" top="0" bottom="0" header="0" footer="0"/>
  <pageSetup paperSize="9" scale="91" orientation="landscape"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44"/>
  <sheetViews>
    <sheetView view="pageBreakPreview" zoomScaleSheetLayoutView="100" workbookViewId="0">
      <selection activeCell="C2" sqref="C2:G2"/>
    </sheetView>
  </sheetViews>
  <sheetFormatPr defaultColWidth="9" defaultRowHeight="13" x14ac:dyDescent="0.2"/>
  <cols>
    <col min="1" max="1" width="4.453125" style="103" customWidth="1"/>
    <col min="2" max="2" width="45.08984375" style="103" customWidth="1"/>
    <col min="3" max="3" width="5.7265625" style="103" customWidth="1"/>
    <col min="4" max="4" width="10.6328125" style="103" customWidth="1"/>
    <col min="5" max="5" width="5.08984375" style="103" customWidth="1"/>
    <col min="6" max="6" width="20.7265625" style="103" customWidth="1"/>
    <col min="7" max="7" width="13.90625" style="103" customWidth="1"/>
    <col min="8" max="8" width="5.36328125" style="103" customWidth="1"/>
    <col min="9" max="9" width="8.36328125" style="103" customWidth="1"/>
    <col min="10" max="10" width="13.26953125" style="103" customWidth="1"/>
    <col min="11" max="11" width="14.08984375" style="103" customWidth="1"/>
    <col min="12" max="12" width="3.6328125" style="103" customWidth="1"/>
    <col min="13" max="14" width="4.453125" style="103" customWidth="1"/>
    <col min="15" max="15" width="4.6328125" style="103" customWidth="1"/>
    <col min="16" max="16" width="4.36328125" style="103" customWidth="1"/>
    <col min="17" max="17" width="4.90625" style="103" customWidth="1"/>
    <col min="18" max="18" width="5.26953125" style="103" customWidth="1"/>
    <col min="19" max="19" width="6.26953125" style="103" customWidth="1"/>
    <col min="20" max="20" width="6" style="103" customWidth="1"/>
    <col min="21" max="21" width="4.453125" style="103" customWidth="1"/>
    <col min="22" max="22" width="5.36328125" style="103" customWidth="1"/>
    <col min="23" max="23" width="5.453125" style="103" customWidth="1"/>
    <col min="24" max="24" width="6.36328125" style="103" customWidth="1"/>
    <col min="25" max="25" width="7" style="103" customWidth="1"/>
    <col min="26" max="26" width="7.453125" style="103" customWidth="1"/>
    <col min="27" max="27" width="6.08984375" style="103" customWidth="1"/>
    <col min="28" max="28" width="4" style="103" customWidth="1"/>
    <col min="29" max="29" width="5.26953125" style="103" customWidth="1"/>
    <col min="30" max="30" width="9" style="103" customWidth="1"/>
    <col min="31" max="16384" width="9" style="103"/>
  </cols>
  <sheetData>
    <row r="1" spans="1:14" ht="16" x14ac:dyDescent="0.2">
      <c r="B1" s="105"/>
      <c r="C1" s="107"/>
      <c r="D1" s="108" t="str">
        <f>申請団体一覧!$B$1</f>
        <v>令和４年度</v>
      </c>
      <c r="E1" s="107" t="s">
        <v>96</v>
      </c>
      <c r="F1" s="130"/>
      <c r="G1" s="107"/>
      <c r="H1" s="113"/>
      <c r="I1" s="113"/>
      <c r="J1" s="113"/>
      <c r="K1" s="113" t="s">
        <v>213</v>
      </c>
    </row>
    <row r="2" spans="1:14" ht="16" x14ac:dyDescent="0.2">
      <c r="A2" s="104"/>
      <c r="B2" s="106" t="s">
        <v>0</v>
      </c>
      <c r="C2" s="210" t="e">
        <f>LOOKUP(H2,審査結果一覧!#REF!,審査結果一覧!B5:B130)</f>
        <v>#REF!</v>
      </c>
      <c r="D2" s="210"/>
      <c r="E2" s="210"/>
      <c r="F2" s="210"/>
      <c r="G2" s="210"/>
      <c r="H2" s="103">
        <v>1</v>
      </c>
      <c r="M2" s="103" t="s">
        <v>11</v>
      </c>
    </row>
    <row r="3" spans="1:14" ht="16" x14ac:dyDescent="0.2">
      <c r="A3" s="104"/>
      <c r="B3" s="106" t="s">
        <v>1</v>
      </c>
      <c r="C3" s="211" t="e">
        <f>LOOKUP(H2,審査結果一覧!#REF!,審査結果一覧!E5:E130)</f>
        <v>#REF!</v>
      </c>
      <c r="D3" s="211"/>
      <c r="E3" s="211"/>
      <c r="F3" s="211"/>
      <c r="G3" s="211"/>
      <c r="H3" s="115" t="s">
        <v>98</v>
      </c>
      <c r="I3" s="117"/>
      <c r="J3" s="117"/>
      <c r="K3" s="117"/>
      <c r="L3" s="129"/>
      <c r="M3" s="103" t="s">
        <v>15</v>
      </c>
    </row>
    <row r="4" spans="1:14" ht="14" x14ac:dyDescent="0.2">
      <c r="B4" s="103" t="s">
        <v>97</v>
      </c>
      <c r="F4" s="112" t="s">
        <v>95</v>
      </c>
      <c r="G4" s="305"/>
      <c r="H4" s="305"/>
      <c r="I4" s="305"/>
      <c r="J4" s="305"/>
      <c r="K4" s="305"/>
      <c r="M4" s="103" t="s">
        <v>19</v>
      </c>
    </row>
    <row r="5" spans="1:14" ht="20.149999999999999" customHeight="1" x14ac:dyDescent="0.2">
      <c r="A5" s="213" t="s">
        <v>9</v>
      </c>
      <c r="B5" s="214"/>
      <c r="C5" s="215" t="s">
        <v>3</v>
      </c>
      <c r="D5" s="216"/>
      <c r="E5" s="217" t="s">
        <v>14</v>
      </c>
      <c r="F5" s="218"/>
      <c r="G5" s="218"/>
      <c r="H5" s="218"/>
      <c r="I5" s="218"/>
      <c r="J5" s="219"/>
      <c r="K5" s="220"/>
      <c r="M5" s="103" t="s">
        <v>20</v>
      </c>
    </row>
    <row r="6" spans="1:14" ht="22.5" customHeight="1" x14ac:dyDescent="0.2">
      <c r="A6" s="294" t="s">
        <v>93</v>
      </c>
      <c r="B6" s="256" t="s">
        <v>111</v>
      </c>
      <c r="C6" s="258" t="s">
        <v>10</v>
      </c>
      <c r="D6" s="260"/>
      <c r="E6" s="221"/>
      <c r="F6" s="221"/>
      <c r="G6" s="221"/>
      <c r="H6" s="221"/>
      <c r="I6" s="221"/>
      <c r="J6" s="222"/>
      <c r="K6" s="223"/>
      <c r="M6" s="103" t="s">
        <v>5</v>
      </c>
    </row>
    <row r="7" spans="1:14" ht="29.25" customHeight="1" x14ac:dyDescent="0.2">
      <c r="A7" s="295"/>
      <c r="B7" s="257"/>
      <c r="C7" s="259"/>
      <c r="D7" s="261"/>
      <c r="E7" s="244" t="s">
        <v>31</v>
      </c>
      <c r="F7" s="245"/>
      <c r="G7" s="245"/>
      <c r="H7" s="245"/>
      <c r="I7" s="245"/>
      <c r="J7" s="245"/>
      <c r="K7" s="246"/>
    </row>
    <row r="8" spans="1:14" ht="29.25" customHeight="1" x14ac:dyDescent="0.2">
      <c r="A8" s="295"/>
      <c r="B8" s="262" t="s">
        <v>78</v>
      </c>
      <c r="C8" s="265" t="s">
        <v>110</v>
      </c>
      <c r="D8" s="268"/>
      <c r="E8" s="236" t="s">
        <v>32</v>
      </c>
      <c r="F8" s="306"/>
      <c r="G8" s="307"/>
      <c r="H8" s="307"/>
      <c r="I8" s="307"/>
      <c r="J8" s="307"/>
      <c r="K8" s="308"/>
      <c r="M8" s="103">
        <v>5</v>
      </c>
      <c r="N8" s="103" t="s">
        <v>51</v>
      </c>
    </row>
    <row r="9" spans="1:14" ht="29.25" customHeight="1" x14ac:dyDescent="0.2">
      <c r="A9" s="295"/>
      <c r="B9" s="263"/>
      <c r="C9" s="266"/>
      <c r="D9" s="269"/>
      <c r="E9" s="237"/>
      <c r="F9" s="309"/>
      <c r="G9" s="310"/>
      <c r="H9" s="310"/>
      <c r="I9" s="310"/>
      <c r="J9" s="310"/>
      <c r="K9" s="311"/>
      <c r="M9" s="103">
        <v>0</v>
      </c>
      <c r="N9" s="103" t="s">
        <v>112</v>
      </c>
    </row>
    <row r="10" spans="1:14" ht="22.5" customHeight="1" x14ac:dyDescent="0.2">
      <c r="A10" s="295"/>
      <c r="B10" s="263"/>
      <c r="C10" s="266"/>
      <c r="D10" s="269"/>
      <c r="E10" s="233"/>
      <c r="F10" s="233"/>
      <c r="G10" s="233"/>
      <c r="H10" s="233"/>
      <c r="I10" s="233"/>
      <c r="J10" s="234"/>
      <c r="K10" s="235"/>
    </row>
    <row r="11" spans="1:14" ht="28.5" customHeight="1" x14ac:dyDescent="0.2">
      <c r="A11" s="295"/>
      <c r="B11" s="264"/>
      <c r="C11" s="267"/>
      <c r="D11" s="261"/>
      <c r="E11" s="244" t="s">
        <v>31</v>
      </c>
      <c r="F11" s="245"/>
      <c r="G11" s="245"/>
      <c r="H11" s="245"/>
      <c r="I11" s="245"/>
      <c r="J11" s="245"/>
      <c r="K11" s="246"/>
      <c r="M11" s="103">
        <v>4</v>
      </c>
      <c r="N11" s="103" t="s">
        <v>34</v>
      </c>
    </row>
    <row r="12" spans="1:14" ht="22.5" customHeight="1" x14ac:dyDescent="0.2">
      <c r="A12" s="295"/>
      <c r="B12" s="303" t="s">
        <v>160</v>
      </c>
      <c r="C12" s="274" t="s">
        <v>130</v>
      </c>
      <c r="D12" s="268"/>
      <c r="E12" s="233"/>
      <c r="F12" s="233"/>
      <c r="G12" s="233"/>
      <c r="H12" s="233"/>
      <c r="I12" s="233"/>
      <c r="J12" s="234"/>
      <c r="K12" s="235"/>
      <c r="M12" s="103">
        <v>3</v>
      </c>
      <c r="N12" s="103" t="s">
        <v>66</v>
      </c>
    </row>
    <row r="13" spans="1:14" ht="36" customHeight="1" x14ac:dyDescent="0.2">
      <c r="A13" s="296"/>
      <c r="B13" s="257"/>
      <c r="C13" s="259"/>
      <c r="D13" s="261"/>
      <c r="E13" s="244" t="s">
        <v>31</v>
      </c>
      <c r="F13" s="245"/>
      <c r="G13" s="245"/>
      <c r="H13" s="245"/>
      <c r="I13" s="245"/>
      <c r="J13" s="245"/>
      <c r="K13" s="246"/>
      <c r="M13" s="103">
        <v>2</v>
      </c>
      <c r="N13" s="103" t="s">
        <v>55</v>
      </c>
    </row>
    <row r="14" spans="1:14" ht="15" customHeight="1" x14ac:dyDescent="0.2">
      <c r="A14" s="315" t="s">
        <v>44</v>
      </c>
      <c r="B14" s="318" t="s">
        <v>73</v>
      </c>
      <c r="C14" s="265" t="s">
        <v>110</v>
      </c>
      <c r="D14" s="268"/>
      <c r="E14" s="247" t="s">
        <v>39</v>
      </c>
      <c r="F14" s="248"/>
      <c r="G14" s="248"/>
      <c r="H14" s="248"/>
      <c r="I14" s="248"/>
      <c r="J14" s="248"/>
      <c r="K14" s="249"/>
      <c r="M14" s="103">
        <v>1</v>
      </c>
      <c r="N14" s="103" t="s">
        <v>115</v>
      </c>
    </row>
    <row r="15" spans="1:14" ht="22.5" customHeight="1" x14ac:dyDescent="0.2">
      <c r="A15" s="316"/>
      <c r="B15" s="318"/>
      <c r="C15" s="266"/>
      <c r="D15" s="269"/>
      <c r="E15" s="111" t="s">
        <v>30</v>
      </c>
      <c r="F15" s="250"/>
      <c r="G15" s="251"/>
      <c r="H15" s="116" t="s">
        <v>92</v>
      </c>
      <c r="I15" s="252"/>
      <c r="J15" s="252"/>
      <c r="K15" s="253"/>
    </row>
    <row r="16" spans="1:14" ht="29.25" customHeight="1" x14ac:dyDescent="0.2">
      <c r="A16" s="316"/>
      <c r="B16" s="318"/>
      <c r="C16" s="267"/>
      <c r="D16" s="261"/>
      <c r="E16" s="241" t="s">
        <v>109</v>
      </c>
      <c r="F16" s="242"/>
      <c r="G16" s="242"/>
      <c r="H16" s="242"/>
      <c r="I16" s="242"/>
      <c r="J16" s="242"/>
      <c r="K16" s="243"/>
      <c r="M16" s="103">
        <v>3</v>
      </c>
      <c r="N16" s="103" t="s">
        <v>131</v>
      </c>
    </row>
    <row r="17" spans="1:20" ht="33.75" customHeight="1" x14ac:dyDescent="0.2">
      <c r="A17" s="316"/>
      <c r="B17" s="312" t="s">
        <v>162</v>
      </c>
      <c r="C17" s="266" t="s">
        <v>108</v>
      </c>
      <c r="D17" s="269"/>
      <c r="E17" s="241"/>
      <c r="F17" s="242"/>
      <c r="G17" s="242"/>
      <c r="H17" s="242"/>
      <c r="I17" s="242"/>
      <c r="J17" s="242"/>
      <c r="K17" s="243"/>
      <c r="M17" s="103">
        <v>2</v>
      </c>
      <c r="N17" s="103" t="s">
        <v>132</v>
      </c>
    </row>
    <row r="18" spans="1:20" ht="33.75" customHeight="1" x14ac:dyDescent="0.2">
      <c r="A18" s="316"/>
      <c r="B18" s="312"/>
      <c r="C18" s="267"/>
      <c r="D18" s="261"/>
      <c r="E18" s="244" t="s">
        <v>107</v>
      </c>
      <c r="F18" s="245"/>
      <c r="G18" s="245"/>
      <c r="H18" s="245"/>
      <c r="I18" s="245"/>
      <c r="J18" s="245"/>
      <c r="K18" s="246"/>
      <c r="M18" s="103">
        <v>1</v>
      </c>
      <c r="N18" s="103" t="s">
        <v>116</v>
      </c>
    </row>
    <row r="19" spans="1:20" ht="33.75" customHeight="1" x14ac:dyDescent="0.2">
      <c r="A19" s="316"/>
      <c r="B19" s="262" t="s">
        <v>166</v>
      </c>
      <c r="C19" s="265" t="s">
        <v>36</v>
      </c>
      <c r="D19" s="268"/>
      <c r="E19" s="241"/>
      <c r="F19" s="242"/>
      <c r="G19" s="242"/>
      <c r="H19" s="242"/>
      <c r="I19" s="242"/>
      <c r="J19" s="242"/>
      <c r="K19" s="243"/>
    </row>
    <row r="20" spans="1:20" ht="33.75" customHeight="1" x14ac:dyDescent="0.2">
      <c r="A20" s="317"/>
      <c r="B20" s="264"/>
      <c r="C20" s="267"/>
      <c r="D20" s="261"/>
      <c r="E20" s="244" t="s">
        <v>140</v>
      </c>
      <c r="F20" s="245"/>
      <c r="G20" s="245"/>
      <c r="H20" s="245"/>
      <c r="I20" s="245"/>
      <c r="J20" s="245"/>
      <c r="K20" s="246"/>
    </row>
    <row r="21" spans="1:20" ht="15" customHeight="1" x14ac:dyDescent="0.2">
      <c r="A21" s="299" t="s">
        <v>158</v>
      </c>
      <c r="B21" s="278"/>
      <c r="C21" s="265" t="s">
        <v>124</v>
      </c>
      <c r="D21" s="109" t="s">
        <v>77</v>
      </c>
      <c r="E21" s="247" t="s">
        <v>23</v>
      </c>
      <c r="F21" s="248"/>
      <c r="G21" s="248"/>
      <c r="H21" s="283" t="s">
        <v>26</v>
      </c>
      <c r="I21" s="248"/>
      <c r="J21" s="248"/>
      <c r="K21" s="249"/>
      <c r="M21" s="103">
        <v>4</v>
      </c>
      <c r="N21" s="103" t="s">
        <v>113</v>
      </c>
      <c r="T21" s="103" t="s">
        <v>41</v>
      </c>
    </row>
    <row r="22" spans="1:20" ht="14.25" customHeight="1" x14ac:dyDescent="0.2">
      <c r="A22" s="300"/>
      <c r="B22" s="301"/>
      <c r="C22" s="266"/>
      <c r="D22" s="269"/>
      <c r="E22" s="288"/>
      <c r="F22" s="289"/>
      <c r="G22" s="290"/>
      <c r="H22" s="284" t="s">
        <v>49</v>
      </c>
      <c r="I22" s="285"/>
      <c r="J22" s="118" t="s">
        <v>24</v>
      </c>
      <c r="K22" s="120" t="s">
        <v>50</v>
      </c>
      <c r="M22" s="103">
        <v>3</v>
      </c>
      <c r="N22" s="103" t="s">
        <v>22</v>
      </c>
      <c r="T22" s="103" t="s">
        <v>45</v>
      </c>
    </row>
    <row r="23" spans="1:20" ht="26.25" customHeight="1" x14ac:dyDescent="0.2">
      <c r="A23" s="300"/>
      <c r="B23" s="301"/>
      <c r="C23" s="266"/>
      <c r="D23" s="269"/>
      <c r="E23" s="291"/>
      <c r="F23" s="292"/>
      <c r="G23" s="293"/>
      <c r="H23" s="313"/>
      <c r="I23" s="314"/>
      <c r="J23" s="131"/>
      <c r="K23" s="132"/>
      <c r="M23" s="103">
        <v>2</v>
      </c>
      <c r="N23" s="103" t="s">
        <v>2</v>
      </c>
      <c r="T23" s="103" t="s">
        <v>47</v>
      </c>
    </row>
    <row r="24" spans="1:20" ht="29.25" customHeight="1" x14ac:dyDescent="0.2">
      <c r="A24" s="302"/>
      <c r="B24" s="279"/>
      <c r="C24" s="267"/>
      <c r="D24" s="261"/>
      <c r="E24" s="244" t="s">
        <v>31</v>
      </c>
      <c r="F24" s="245"/>
      <c r="G24" s="245"/>
      <c r="H24" s="245"/>
      <c r="I24" s="245"/>
      <c r="J24" s="245"/>
      <c r="K24" s="246"/>
      <c r="M24" s="103">
        <v>1</v>
      </c>
      <c r="N24" s="103" t="s">
        <v>27</v>
      </c>
      <c r="T24" s="103" t="s">
        <v>114</v>
      </c>
    </row>
    <row r="25" spans="1:20" ht="22.5" customHeight="1" x14ac:dyDescent="0.2">
      <c r="A25" s="270" t="s">
        <v>8</v>
      </c>
      <c r="B25" s="271"/>
      <c r="C25" s="274" t="s">
        <v>104</v>
      </c>
      <c r="D25" s="268"/>
      <c r="E25" s="233"/>
      <c r="F25" s="233"/>
      <c r="G25" s="233"/>
      <c r="H25" s="233"/>
      <c r="I25" s="233"/>
      <c r="J25" s="234"/>
      <c r="K25" s="235"/>
    </row>
    <row r="26" spans="1:20" ht="42.75" customHeight="1" x14ac:dyDescent="0.2">
      <c r="A26" s="272"/>
      <c r="B26" s="273"/>
      <c r="C26" s="275"/>
      <c r="D26" s="276"/>
      <c r="E26" s="244" t="s">
        <v>31</v>
      </c>
      <c r="F26" s="245"/>
      <c r="G26" s="245"/>
      <c r="H26" s="245"/>
      <c r="I26" s="245"/>
      <c r="J26" s="245"/>
      <c r="K26" s="246"/>
      <c r="M26" s="103">
        <v>2</v>
      </c>
      <c r="N26" s="103" t="s">
        <v>142</v>
      </c>
    </row>
    <row r="27" spans="1:20" ht="18.5" x14ac:dyDescent="0.2">
      <c r="B27" s="254" t="s">
        <v>12</v>
      </c>
      <c r="C27" s="255"/>
      <c r="D27" s="110">
        <f>D6+D8+D12+D14+D19+D17+D22+D25</f>
        <v>0</v>
      </c>
      <c r="M27" s="103">
        <v>1</v>
      </c>
      <c r="N27" s="103" t="s">
        <v>64</v>
      </c>
    </row>
    <row r="28" spans="1:20" x14ac:dyDescent="0.2">
      <c r="M28" s="103">
        <v>0</v>
      </c>
      <c r="N28" s="103" t="s">
        <v>119</v>
      </c>
    </row>
    <row r="30" spans="1:20" x14ac:dyDescent="0.2">
      <c r="M30" s="103">
        <v>2</v>
      </c>
      <c r="N30" s="103" t="s">
        <v>136</v>
      </c>
    </row>
    <row r="31" spans="1:20" x14ac:dyDescent="0.2">
      <c r="M31" s="103">
        <v>1</v>
      </c>
      <c r="N31" s="103" t="s">
        <v>91</v>
      </c>
    </row>
    <row r="32" spans="1:20" x14ac:dyDescent="0.2">
      <c r="M32" s="103">
        <v>0</v>
      </c>
      <c r="N32" s="103" t="s">
        <v>137</v>
      </c>
    </row>
    <row r="34" spans="13:14" x14ac:dyDescent="0.2">
      <c r="M34" s="103">
        <v>6</v>
      </c>
      <c r="N34" s="103" t="s">
        <v>123</v>
      </c>
    </row>
    <row r="35" spans="13:14" ht="20.149999999999999" customHeight="1" x14ac:dyDescent="0.2">
      <c r="M35" s="103">
        <v>5</v>
      </c>
      <c r="N35" s="103" t="s">
        <v>122</v>
      </c>
    </row>
    <row r="36" spans="13:14" x14ac:dyDescent="0.2">
      <c r="M36" s="103">
        <v>4</v>
      </c>
      <c r="N36" s="103" t="s">
        <v>121</v>
      </c>
    </row>
    <row r="37" spans="13:14" x14ac:dyDescent="0.2">
      <c r="M37" s="103">
        <v>3</v>
      </c>
    </row>
    <row r="38" spans="13:14" x14ac:dyDescent="0.2">
      <c r="M38" s="103">
        <v>2</v>
      </c>
    </row>
    <row r="39" spans="13:14" x14ac:dyDescent="0.2">
      <c r="M39" s="103">
        <v>1</v>
      </c>
    </row>
    <row r="41" spans="13:14" x14ac:dyDescent="0.2">
      <c r="M41" s="103">
        <v>4</v>
      </c>
      <c r="N41" s="103" t="s">
        <v>61</v>
      </c>
    </row>
    <row r="42" spans="13:14" x14ac:dyDescent="0.2">
      <c r="M42" s="103">
        <v>3</v>
      </c>
      <c r="N42" s="103" t="s">
        <v>29</v>
      </c>
    </row>
    <row r="43" spans="13:14" x14ac:dyDescent="0.2">
      <c r="M43" s="103">
        <v>2</v>
      </c>
      <c r="N43" s="103" t="s">
        <v>62</v>
      </c>
    </row>
    <row r="44" spans="13:14" x14ac:dyDescent="0.2">
      <c r="M44" s="103">
        <v>1</v>
      </c>
      <c r="N44" s="103" t="s">
        <v>90</v>
      </c>
    </row>
  </sheetData>
  <mergeCells count="58">
    <mergeCell ref="A6:A13"/>
    <mergeCell ref="A14:A20"/>
    <mergeCell ref="A21:B24"/>
    <mergeCell ref="C21:C24"/>
    <mergeCell ref="D22:D24"/>
    <mergeCell ref="B12:B13"/>
    <mergeCell ref="C12:C13"/>
    <mergeCell ref="D12:D13"/>
    <mergeCell ref="B14:B16"/>
    <mergeCell ref="C14:C16"/>
    <mergeCell ref="D14:D16"/>
    <mergeCell ref="E25:K25"/>
    <mergeCell ref="E26:K26"/>
    <mergeCell ref="E21:G21"/>
    <mergeCell ref="H21:K21"/>
    <mergeCell ref="H22:I22"/>
    <mergeCell ref="H23:I23"/>
    <mergeCell ref="E24:K24"/>
    <mergeCell ref="E22:G23"/>
    <mergeCell ref="B27:C27"/>
    <mergeCell ref="B6:B7"/>
    <mergeCell ref="C6:C7"/>
    <mergeCell ref="D6:D7"/>
    <mergeCell ref="B8:B11"/>
    <mergeCell ref="C8:C11"/>
    <mergeCell ref="D8:D11"/>
    <mergeCell ref="A25:B26"/>
    <mergeCell ref="C25:C26"/>
    <mergeCell ref="D25:D26"/>
    <mergeCell ref="B17:B18"/>
    <mergeCell ref="C17:C18"/>
    <mergeCell ref="D17:D18"/>
    <mergeCell ref="B19:B20"/>
    <mergeCell ref="C19:C20"/>
    <mergeCell ref="D19:D20"/>
    <mergeCell ref="E11:K11"/>
    <mergeCell ref="E12:K12"/>
    <mergeCell ref="E13:K13"/>
    <mergeCell ref="E14:K14"/>
    <mergeCell ref="F15:G15"/>
    <mergeCell ref="I15:K15"/>
    <mergeCell ref="E16:K16"/>
    <mergeCell ref="E17:K17"/>
    <mergeCell ref="E18:K18"/>
    <mergeCell ref="E19:K19"/>
    <mergeCell ref="E20:K20"/>
    <mergeCell ref="E6:K6"/>
    <mergeCell ref="E7:K7"/>
    <mergeCell ref="F8:K8"/>
    <mergeCell ref="F9:K9"/>
    <mergeCell ref="E10:K10"/>
    <mergeCell ref="E8:E9"/>
    <mergeCell ref="C2:G2"/>
    <mergeCell ref="C3:G3"/>
    <mergeCell ref="G4:K4"/>
    <mergeCell ref="A5:B5"/>
    <mergeCell ref="C5:D5"/>
    <mergeCell ref="E5:K5"/>
  </mergeCells>
  <phoneticPr fontId="4"/>
  <dataValidations count="20">
    <dataValidation type="list" allowBlank="1" showInputMessage="1" showErrorMessage="1" sqref="E6:K6" xr:uid="{00000000-0002-0000-0200-000000000000}">
      <formula1>$N$7:$N$9</formula1>
    </dataValidation>
    <dataValidation type="list" allowBlank="1" showInputMessage="1" showErrorMessage="1" sqref="G4:K4" xr:uid="{00000000-0002-0000-0200-000001000000}">
      <formula1>$M$1:$M$6</formula1>
    </dataValidation>
    <dataValidation type="list" allowBlank="1" showInputMessage="1" showErrorMessage="1" sqref="K3" xr:uid="{00000000-0002-0000-0200-000002000000}">
      <formula1>$M$8:$M$8</formula1>
    </dataValidation>
    <dataValidation type="list" allowBlank="1" showInputMessage="1" showErrorMessage="1" sqref="D6:D7" xr:uid="{00000000-0002-0000-0200-000003000000}">
      <formula1>$M$7:$M$9</formula1>
    </dataValidation>
    <dataValidation type="list" allowBlank="1" showInputMessage="1" showErrorMessage="1" sqref="F15:G15" xr:uid="{00000000-0002-0000-0200-000004000000}">
      <formula1>$N$19:$N$24</formula1>
    </dataValidation>
    <dataValidation type="list" allowBlank="1" showInputMessage="1" showErrorMessage="1" sqref="I15:K15" xr:uid="{00000000-0002-0000-0200-000005000000}">
      <formula1>$T$19:$T$24</formula1>
    </dataValidation>
    <dataValidation type="list" allowBlank="1" showInputMessage="1" showErrorMessage="1" sqref="D14:D16" xr:uid="{00000000-0002-0000-0200-000006000000}">
      <formula1>$M$19:$M$24</formula1>
    </dataValidation>
    <dataValidation type="list" allowBlank="1" showInputMessage="1" showErrorMessage="1" sqref="D17:D18" xr:uid="{00000000-0002-0000-0200-000007000000}">
      <formula1>$M$25:$M$28</formula1>
    </dataValidation>
    <dataValidation type="list" allowBlank="1" showInputMessage="1" showErrorMessage="1" sqref="E17:K17" xr:uid="{00000000-0002-0000-0200-000008000000}">
      <formula1>$N$25:$N$28</formula1>
    </dataValidation>
    <dataValidation type="list" allowBlank="1" showInputMessage="1" showErrorMessage="1" sqref="D22:D24" xr:uid="{00000000-0002-0000-0200-000009000000}">
      <formula1>$M$33:$M$39</formula1>
    </dataValidation>
    <dataValidation type="list" allowBlank="1" showInputMessage="1" showErrorMessage="1" sqref="E22:G23" xr:uid="{00000000-0002-0000-0200-00000A000000}">
      <formula1>$N$33:$N$36</formula1>
    </dataValidation>
    <dataValidation type="list" allowBlank="1" showInputMessage="1" showErrorMessage="1" sqref="H23:K23" xr:uid="{00000000-0002-0000-0200-00000B000000}">
      <formula1>$M$39:$M$40</formula1>
    </dataValidation>
    <dataValidation type="list" allowBlank="1" showInputMessage="1" showErrorMessage="1" sqref="E25:K25" xr:uid="{00000000-0002-0000-0200-00000C000000}">
      <formula1>$N$40:$N$44</formula1>
    </dataValidation>
    <dataValidation type="list" allowBlank="1" showInputMessage="1" showErrorMessage="1" sqref="D25:D26" xr:uid="{00000000-0002-0000-0200-00000D000000}">
      <formula1>$M$40:$M$44</formula1>
    </dataValidation>
    <dataValidation type="list" allowBlank="1" showInputMessage="1" showErrorMessage="1" sqref="D19" xr:uid="{00000000-0002-0000-0200-00000E000000}">
      <formula1>$M$29:$M$32</formula1>
    </dataValidation>
    <dataValidation type="list" allowBlank="1" showInputMessage="1" showErrorMessage="1" sqref="E19:K19" xr:uid="{00000000-0002-0000-0200-00000F000000}">
      <formula1>$N$29:$N$32</formula1>
    </dataValidation>
    <dataValidation type="list" allowBlank="1" showInputMessage="1" showErrorMessage="1" sqref="E10:K10" xr:uid="{00000000-0002-0000-0200-000010000000}">
      <formula1>$N$10:$N$14</formula1>
    </dataValidation>
    <dataValidation type="list" allowBlank="1" showInputMessage="1" showErrorMessage="1" sqref="D8:D11" xr:uid="{00000000-0002-0000-0200-000011000000}">
      <formula1>$M$10:$M$14</formula1>
    </dataValidation>
    <dataValidation type="list" allowBlank="1" showInputMessage="1" showErrorMessage="1" sqref="D12:D13" xr:uid="{00000000-0002-0000-0200-000012000000}">
      <formula1>$M$15:$M$18</formula1>
    </dataValidation>
    <dataValidation type="list" allowBlank="1" showInputMessage="1" showErrorMessage="1" sqref="E12:K12" xr:uid="{00000000-0002-0000-0200-000013000000}">
      <formula1>$N$15:$N$18</formula1>
    </dataValidation>
  </dataValidations>
  <pageMargins left="0.74803149606299213" right="0.6692913385826772" top="0.11811023622047244" bottom="0.23622047244094488" header="0.27559055118110237" footer="0.19685039370078741"/>
  <pageSetup paperSize="9" scale="91" orientation="landscape"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8"/>
  <sheetViews>
    <sheetView view="pageBreakPreview" zoomScaleSheetLayoutView="100" workbookViewId="0">
      <selection activeCell="B2" sqref="B2:G2"/>
    </sheetView>
  </sheetViews>
  <sheetFormatPr defaultRowHeight="13" x14ac:dyDescent="0.2"/>
  <cols>
    <col min="1" max="1" width="25" style="133" customWidth="1"/>
    <col min="2" max="2" width="13.08984375" style="133" customWidth="1"/>
    <col min="3" max="3" width="27.6328125" style="133" customWidth="1"/>
    <col min="4" max="4" width="12.08984375" style="133" bestFit="1" customWidth="1"/>
    <col min="5" max="5" width="3.36328125" style="133" customWidth="1"/>
    <col min="6" max="6" width="12.08984375" style="133" customWidth="1"/>
    <col min="7" max="7" width="11" style="133" bestFit="1" customWidth="1"/>
    <col min="8" max="8" width="9" style="133" customWidth="1"/>
    <col min="9" max="9" width="5.26953125" style="133" customWidth="1"/>
    <col min="10" max="258" width="9" style="133" customWidth="1"/>
    <col min="259" max="259" width="22.6328125" style="133" customWidth="1"/>
    <col min="260" max="260" width="12.453125" style="133" customWidth="1"/>
    <col min="261" max="261" width="22.6328125" style="133" customWidth="1"/>
    <col min="262" max="262" width="21.6328125" style="133" customWidth="1"/>
    <col min="263" max="263" width="16.08984375" style="133" customWidth="1"/>
    <col min="264" max="514" width="9" style="133" customWidth="1"/>
    <col min="515" max="515" width="22.6328125" style="133" customWidth="1"/>
    <col min="516" max="516" width="12.453125" style="133" customWidth="1"/>
    <col min="517" max="517" width="22.6328125" style="133" customWidth="1"/>
    <col min="518" max="518" width="21.6328125" style="133" customWidth="1"/>
    <col min="519" max="519" width="16.08984375" style="133" customWidth="1"/>
    <col min="520" max="770" width="9" style="133" customWidth="1"/>
    <col min="771" max="771" width="22.6328125" style="133" customWidth="1"/>
    <col min="772" max="772" width="12.453125" style="133" customWidth="1"/>
    <col min="773" max="773" width="22.6328125" style="133" customWidth="1"/>
    <col min="774" max="774" width="21.6328125" style="133" customWidth="1"/>
    <col min="775" max="775" width="16.08984375" style="133" customWidth="1"/>
    <col min="776" max="1026" width="9" style="133" customWidth="1"/>
    <col min="1027" max="1027" width="22.6328125" style="133" customWidth="1"/>
    <col min="1028" max="1028" width="12.453125" style="133" customWidth="1"/>
    <col min="1029" max="1029" width="22.6328125" style="133" customWidth="1"/>
    <col min="1030" max="1030" width="21.6328125" style="133" customWidth="1"/>
    <col min="1031" max="1031" width="16.08984375" style="133" customWidth="1"/>
    <col min="1032" max="1282" width="9" style="133" customWidth="1"/>
    <col min="1283" max="1283" width="22.6328125" style="133" customWidth="1"/>
    <col min="1284" max="1284" width="12.453125" style="133" customWidth="1"/>
    <col min="1285" max="1285" width="22.6328125" style="133" customWidth="1"/>
    <col min="1286" max="1286" width="21.6328125" style="133" customWidth="1"/>
    <col min="1287" max="1287" width="16.08984375" style="133" customWidth="1"/>
    <col min="1288" max="1538" width="9" style="133" customWidth="1"/>
    <col min="1539" max="1539" width="22.6328125" style="133" customWidth="1"/>
    <col min="1540" max="1540" width="12.453125" style="133" customWidth="1"/>
    <col min="1541" max="1541" width="22.6328125" style="133" customWidth="1"/>
    <col min="1542" max="1542" width="21.6328125" style="133" customWidth="1"/>
    <col min="1543" max="1543" width="16.08984375" style="133" customWidth="1"/>
    <col min="1544" max="1794" width="9" style="133" customWidth="1"/>
    <col min="1795" max="1795" width="22.6328125" style="133" customWidth="1"/>
    <col min="1796" max="1796" width="12.453125" style="133" customWidth="1"/>
    <col min="1797" max="1797" width="22.6328125" style="133" customWidth="1"/>
    <col min="1798" max="1798" width="21.6328125" style="133" customWidth="1"/>
    <col min="1799" max="1799" width="16.08984375" style="133" customWidth="1"/>
    <col min="1800" max="2050" width="9" style="133" customWidth="1"/>
    <col min="2051" max="2051" width="22.6328125" style="133" customWidth="1"/>
    <col min="2052" max="2052" width="12.453125" style="133" customWidth="1"/>
    <col min="2053" max="2053" width="22.6328125" style="133" customWidth="1"/>
    <col min="2054" max="2054" width="21.6328125" style="133" customWidth="1"/>
    <col min="2055" max="2055" width="16.08984375" style="133" customWidth="1"/>
    <col min="2056" max="2306" width="9" style="133" customWidth="1"/>
    <col min="2307" max="2307" width="22.6328125" style="133" customWidth="1"/>
    <col min="2308" max="2308" width="12.453125" style="133" customWidth="1"/>
    <col min="2309" max="2309" width="22.6328125" style="133" customWidth="1"/>
    <col min="2310" max="2310" width="21.6328125" style="133" customWidth="1"/>
    <col min="2311" max="2311" width="16.08984375" style="133" customWidth="1"/>
    <col min="2312" max="2562" width="9" style="133" customWidth="1"/>
    <col min="2563" max="2563" width="22.6328125" style="133" customWidth="1"/>
    <col min="2564" max="2564" width="12.453125" style="133" customWidth="1"/>
    <col min="2565" max="2565" width="22.6328125" style="133" customWidth="1"/>
    <col min="2566" max="2566" width="21.6328125" style="133" customWidth="1"/>
    <col min="2567" max="2567" width="16.08984375" style="133" customWidth="1"/>
    <col min="2568" max="2818" width="9" style="133" customWidth="1"/>
    <col min="2819" max="2819" width="22.6328125" style="133" customWidth="1"/>
    <col min="2820" max="2820" width="12.453125" style="133" customWidth="1"/>
    <col min="2821" max="2821" width="22.6328125" style="133" customWidth="1"/>
    <col min="2822" max="2822" width="21.6328125" style="133" customWidth="1"/>
    <col min="2823" max="2823" width="16.08984375" style="133" customWidth="1"/>
    <col min="2824" max="3074" width="9" style="133" customWidth="1"/>
    <col min="3075" max="3075" width="22.6328125" style="133" customWidth="1"/>
    <col min="3076" max="3076" width="12.453125" style="133" customWidth="1"/>
    <col min="3077" max="3077" width="22.6328125" style="133" customWidth="1"/>
    <col min="3078" max="3078" width="21.6328125" style="133" customWidth="1"/>
    <col min="3079" max="3079" width="16.08984375" style="133" customWidth="1"/>
    <col min="3080" max="3330" width="9" style="133" customWidth="1"/>
    <col min="3331" max="3331" width="22.6328125" style="133" customWidth="1"/>
    <col min="3332" max="3332" width="12.453125" style="133" customWidth="1"/>
    <col min="3333" max="3333" width="22.6328125" style="133" customWidth="1"/>
    <col min="3334" max="3334" width="21.6328125" style="133" customWidth="1"/>
    <col min="3335" max="3335" width="16.08984375" style="133" customWidth="1"/>
    <col min="3336" max="3586" width="9" style="133" customWidth="1"/>
    <col min="3587" max="3587" width="22.6328125" style="133" customWidth="1"/>
    <col min="3588" max="3588" width="12.453125" style="133" customWidth="1"/>
    <col min="3589" max="3589" width="22.6328125" style="133" customWidth="1"/>
    <col min="3590" max="3590" width="21.6328125" style="133" customWidth="1"/>
    <col min="3591" max="3591" width="16.08984375" style="133" customWidth="1"/>
    <col min="3592" max="3842" width="9" style="133" customWidth="1"/>
    <col min="3843" max="3843" width="22.6328125" style="133" customWidth="1"/>
    <col min="3844" max="3844" width="12.453125" style="133" customWidth="1"/>
    <col min="3845" max="3845" width="22.6328125" style="133" customWidth="1"/>
    <col min="3846" max="3846" width="21.6328125" style="133" customWidth="1"/>
    <col min="3847" max="3847" width="16.08984375" style="133" customWidth="1"/>
    <col min="3848" max="4098" width="9" style="133" customWidth="1"/>
    <col min="4099" max="4099" width="22.6328125" style="133" customWidth="1"/>
    <col min="4100" max="4100" width="12.453125" style="133" customWidth="1"/>
    <col min="4101" max="4101" width="22.6328125" style="133" customWidth="1"/>
    <col min="4102" max="4102" width="21.6328125" style="133" customWidth="1"/>
    <col min="4103" max="4103" width="16.08984375" style="133" customWidth="1"/>
    <col min="4104" max="4354" width="9" style="133" customWidth="1"/>
    <col min="4355" max="4355" width="22.6328125" style="133" customWidth="1"/>
    <col min="4356" max="4356" width="12.453125" style="133" customWidth="1"/>
    <col min="4357" max="4357" width="22.6328125" style="133" customWidth="1"/>
    <col min="4358" max="4358" width="21.6328125" style="133" customWidth="1"/>
    <col min="4359" max="4359" width="16.08984375" style="133" customWidth="1"/>
    <col min="4360" max="4610" width="9" style="133" customWidth="1"/>
    <col min="4611" max="4611" width="22.6328125" style="133" customWidth="1"/>
    <col min="4612" max="4612" width="12.453125" style="133" customWidth="1"/>
    <col min="4613" max="4613" width="22.6328125" style="133" customWidth="1"/>
    <col min="4614" max="4614" width="21.6328125" style="133" customWidth="1"/>
    <col min="4615" max="4615" width="16.08984375" style="133" customWidth="1"/>
    <col min="4616" max="4866" width="9" style="133" customWidth="1"/>
    <col min="4867" max="4867" width="22.6328125" style="133" customWidth="1"/>
    <col min="4868" max="4868" width="12.453125" style="133" customWidth="1"/>
    <col min="4869" max="4869" width="22.6328125" style="133" customWidth="1"/>
    <col min="4870" max="4870" width="21.6328125" style="133" customWidth="1"/>
    <col min="4871" max="4871" width="16.08984375" style="133" customWidth="1"/>
    <col min="4872" max="5122" width="9" style="133" customWidth="1"/>
    <col min="5123" max="5123" width="22.6328125" style="133" customWidth="1"/>
    <col min="5124" max="5124" width="12.453125" style="133" customWidth="1"/>
    <col min="5125" max="5125" width="22.6328125" style="133" customWidth="1"/>
    <col min="5126" max="5126" width="21.6328125" style="133" customWidth="1"/>
    <col min="5127" max="5127" width="16.08984375" style="133" customWidth="1"/>
    <col min="5128" max="5378" width="9" style="133" customWidth="1"/>
    <col min="5379" max="5379" width="22.6328125" style="133" customWidth="1"/>
    <col min="5380" max="5380" width="12.453125" style="133" customWidth="1"/>
    <col min="5381" max="5381" width="22.6328125" style="133" customWidth="1"/>
    <col min="5382" max="5382" width="21.6328125" style="133" customWidth="1"/>
    <col min="5383" max="5383" width="16.08984375" style="133" customWidth="1"/>
    <col min="5384" max="5634" width="9" style="133" customWidth="1"/>
    <col min="5635" max="5635" width="22.6328125" style="133" customWidth="1"/>
    <col min="5636" max="5636" width="12.453125" style="133" customWidth="1"/>
    <col min="5637" max="5637" width="22.6328125" style="133" customWidth="1"/>
    <col min="5638" max="5638" width="21.6328125" style="133" customWidth="1"/>
    <col min="5639" max="5639" width="16.08984375" style="133" customWidth="1"/>
    <col min="5640" max="5890" width="9" style="133" customWidth="1"/>
    <col min="5891" max="5891" width="22.6328125" style="133" customWidth="1"/>
    <col min="5892" max="5892" width="12.453125" style="133" customWidth="1"/>
    <col min="5893" max="5893" width="22.6328125" style="133" customWidth="1"/>
    <col min="5894" max="5894" width="21.6328125" style="133" customWidth="1"/>
    <col min="5895" max="5895" width="16.08984375" style="133" customWidth="1"/>
    <col min="5896" max="6146" width="9" style="133" customWidth="1"/>
    <col min="6147" max="6147" width="22.6328125" style="133" customWidth="1"/>
    <col min="6148" max="6148" width="12.453125" style="133" customWidth="1"/>
    <col min="6149" max="6149" width="22.6328125" style="133" customWidth="1"/>
    <col min="6150" max="6150" width="21.6328125" style="133" customWidth="1"/>
    <col min="6151" max="6151" width="16.08984375" style="133" customWidth="1"/>
    <col min="6152" max="6402" width="9" style="133" customWidth="1"/>
    <col min="6403" max="6403" width="22.6328125" style="133" customWidth="1"/>
    <col min="6404" max="6404" width="12.453125" style="133" customWidth="1"/>
    <col min="6405" max="6405" width="22.6328125" style="133" customWidth="1"/>
    <col min="6406" max="6406" width="21.6328125" style="133" customWidth="1"/>
    <col min="6407" max="6407" width="16.08984375" style="133" customWidth="1"/>
    <col min="6408" max="6658" width="9" style="133" customWidth="1"/>
    <col min="6659" max="6659" width="22.6328125" style="133" customWidth="1"/>
    <col min="6660" max="6660" width="12.453125" style="133" customWidth="1"/>
    <col min="6661" max="6661" width="22.6328125" style="133" customWidth="1"/>
    <col min="6662" max="6662" width="21.6328125" style="133" customWidth="1"/>
    <col min="6663" max="6663" width="16.08984375" style="133" customWidth="1"/>
    <col min="6664" max="6914" width="9" style="133" customWidth="1"/>
    <col min="6915" max="6915" width="22.6328125" style="133" customWidth="1"/>
    <col min="6916" max="6916" width="12.453125" style="133" customWidth="1"/>
    <col min="6917" max="6917" width="22.6328125" style="133" customWidth="1"/>
    <col min="6918" max="6918" width="21.6328125" style="133" customWidth="1"/>
    <col min="6919" max="6919" width="16.08984375" style="133" customWidth="1"/>
    <col min="6920" max="7170" width="9" style="133" customWidth="1"/>
    <col min="7171" max="7171" width="22.6328125" style="133" customWidth="1"/>
    <col min="7172" max="7172" width="12.453125" style="133" customWidth="1"/>
    <col min="7173" max="7173" width="22.6328125" style="133" customWidth="1"/>
    <col min="7174" max="7174" width="21.6328125" style="133" customWidth="1"/>
    <col min="7175" max="7175" width="16.08984375" style="133" customWidth="1"/>
    <col min="7176" max="7426" width="9" style="133" customWidth="1"/>
    <col min="7427" max="7427" width="22.6328125" style="133" customWidth="1"/>
    <col min="7428" max="7428" width="12.453125" style="133" customWidth="1"/>
    <col min="7429" max="7429" width="22.6328125" style="133" customWidth="1"/>
    <col min="7430" max="7430" width="21.6328125" style="133" customWidth="1"/>
    <col min="7431" max="7431" width="16.08984375" style="133" customWidth="1"/>
    <col min="7432" max="7682" width="9" style="133" customWidth="1"/>
    <col min="7683" max="7683" width="22.6328125" style="133" customWidth="1"/>
    <col min="7684" max="7684" width="12.453125" style="133" customWidth="1"/>
    <col min="7685" max="7685" width="22.6328125" style="133" customWidth="1"/>
    <col min="7686" max="7686" width="21.6328125" style="133" customWidth="1"/>
    <col min="7687" max="7687" width="16.08984375" style="133" customWidth="1"/>
    <col min="7688" max="7938" width="9" style="133" customWidth="1"/>
    <col min="7939" max="7939" width="22.6328125" style="133" customWidth="1"/>
    <col min="7940" max="7940" width="12.453125" style="133" customWidth="1"/>
    <col min="7941" max="7941" width="22.6328125" style="133" customWidth="1"/>
    <col min="7942" max="7942" width="21.6328125" style="133" customWidth="1"/>
    <col min="7943" max="7943" width="16.08984375" style="133" customWidth="1"/>
    <col min="7944" max="8194" width="9" style="133" customWidth="1"/>
    <col min="8195" max="8195" width="22.6328125" style="133" customWidth="1"/>
    <col min="8196" max="8196" width="12.453125" style="133" customWidth="1"/>
    <col min="8197" max="8197" width="22.6328125" style="133" customWidth="1"/>
    <col min="8198" max="8198" width="21.6328125" style="133" customWidth="1"/>
    <col min="8199" max="8199" width="16.08984375" style="133" customWidth="1"/>
    <col min="8200" max="8450" width="9" style="133" customWidth="1"/>
    <col min="8451" max="8451" width="22.6328125" style="133" customWidth="1"/>
    <col min="8452" max="8452" width="12.453125" style="133" customWidth="1"/>
    <col min="8453" max="8453" width="22.6328125" style="133" customWidth="1"/>
    <col min="8454" max="8454" width="21.6328125" style="133" customWidth="1"/>
    <col min="8455" max="8455" width="16.08984375" style="133" customWidth="1"/>
    <col min="8456" max="8706" width="9" style="133" customWidth="1"/>
    <col min="8707" max="8707" width="22.6328125" style="133" customWidth="1"/>
    <col min="8708" max="8708" width="12.453125" style="133" customWidth="1"/>
    <col min="8709" max="8709" width="22.6328125" style="133" customWidth="1"/>
    <col min="8710" max="8710" width="21.6328125" style="133" customWidth="1"/>
    <col min="8711" max="8711" width="16.08984375" style="133" customWidth="1"/>
    <col min="8712" max="8962" width="9" style="133" customWidth="1"/>
    <col min="8963" max="8963" width="22.6328125" style="133" customWidth="1"/>
    <col min="8964" max="8964" width="12.453125" style="133" customWidth="1"/>
    <col min="8965" max="8965" width="22.6328125" style="133" customWidth="1"/>
    <col min="8966" max="8966" width="21.6328125" style="133" customWidth="1"/>
    <col min="8967" max="8967" width="16.08984375" style="133" customWidth="1"/>
    <col min="8968" max="9218" width="9" style="133" customWidth="1"/>
    <col min="9219" max="9219" width="22.6328125" style="133" customWidth="1"/>
    <col min="9220" max="9220" width="12.453125" style="133" customWidth="1"/>
    <col min="9221" max="9221" width="22.6328125" style="133" customWidth="1"/>
    <col min="9222" max="9222" width="21.6328125" style="133" customWidth="1"/>
    <col min="9223" max="9223" width="16.08984375" style="133" customWidth="1"/>
    <col min="9224" max="9474" width="9" style="133" customWidth="1"/>
    <col min="9475" max="9475" width="22.6328125" style="133" customWidth="1"/>
    <col min="9476" max="9476" width="12.453125" style="133" customWidth="1"/>
    <col min="9477" max="9477" width="22.6328125" style="133" customWidth="1"/>
    <col min="9478" max="9478" width="21.6328125" style="133" customWidth="1"/>
    <col min="9479" max="9479" width="16.08984375" style="133" customWidth="1"/>
    <col min="9480" max="9730" width="9" style="133" customWidth="1"/>
    <col min="9731" max="9731" width="22.6328125" style="133" customWidth="1"/>
    <col min="9732" max="9732" width="12.453125" style="133" customWidth="1"/>
    <col min="9733" max="9733" width="22.6328125" style="133" customWidth="1"/>
    <col min="9734" max="9734" width="21.6328125" style="133" customWidth="1"/>
    <col min="9735" max="9735" width="16.08984375" style="133" customWidth="1"/>
    <col min="9736" max="9986" width="9" style="133" customWidth="1"/>
    <col min="9987" max="9987" width="22.6328125" style="133" customWidth="1"/>
    <col min="9988" max="9988" width="12.453125" style="133" customWidth="1"/>
    <col min="9989" max="9989" width="22.6328125" style="133" customWidth="1"/>
    <col min="9990" max="9990" width="21.6328125" style="133" customWidth="1"/>
    <col min="9991" max="9991" width="16.08984375" style="133" customWidth="1"/>
    <col min="9992" max="10242" width="9" style="133" customWidth="1"/>
    <col min="10243" max="10243" width="22.6328125" style="133" customWidth="1"/>
    <col min="10244" max="10244" width="12.453125" style="133" customWidth="1"/>
    <col min="10245" max="10245" width="22.6328125" style="133" customWidth="1"/>
    <col min="10246" max="10246" width="21.6328125" style="133" customWidth="1"/>
    <col min="10247" max="10247" width="16.08984375" style="133" customWidth="1"/>
    <col min="10248" max="10498" width="9" style="133" customWidth="1"/>
    <col min="10499" max="10499" width="22.6328125" style="133" customWidth="1"/>
    <col min="10500" max="10500" width="12.453125" style="133" customWidth="1"/>
    <col min="10501" max="10501" width="22.6328125" style="133" customWidth="1"/>
    <col min="10502" max="10502" width="21.6328125" style="133" customWidth="1"/>
    <col min="10503" max="10503" width="16.08984375" style="133" customWidth="1"/>
    <col min="10504" max="10754" width="9" style="133" customWidth="1"/>
    <col min="10755" max="10755" width="22.6328125" style="133" customWidth="1"/>
    <col min="10756" max="10756" width="12.453125" style="133" customWidth="1"/>
    <col min="10757" max="10757" width="22.6328125" style="133" customWidth="1"/>
    <col min="10758" max="10758" width="21.6328125" style="133" customWidth="1"/>
    <col min="10759" max="10759" width="16.08984375" style="133" customWidth="1"/>
    <col min="10760" max="11010" width="9" style="133" customWidth="1"/>
    <col min="11011" max="11011" width="22.6328125" style="133" customWidth="1"/>
    <col min="11012" max="11012" width="12.453125" style="133" customWidth="1"/>
    <col min="11013" max="11013" width="22.6328125" style="133" customWidth="1"/>
    <col min="11014" max="11014" width="21.6328125" style="133" customWidth="1"/>
    <col min="11015" max="11015" width="16.08984375" style="133" customWidth="1"/>
    <col min="11016" max="11266" width="9" style="133" customWidth="1"/>
    <col min="11267" max="11267" width="22.6328125" style="133" customWidth="1"/>
    <col min="11268" max="11268" width="12.453125" style="133" customWidth="1"/>
    <col min="11269" max="11269" width="22.6328125" style="133" customWidth="1"/>
    <col min="11270" max="11270" width="21.6328125" style="133" customWidth="1"/>
    <col min="11271" max="11271" width="16.08984375" style="133" customWidth="1"/>
    <col min="11272" max="11522" width="9" style="133" customWidth="1"/>
    <col min="11523" max="11523" width="22.6328125" style="133" customWidth="1"/>
    <col min="11524" max="11524" width="12.453125" style="133" customWidth="1"/>
    <col min="11525" max="11525" width="22.6328125" style="133" customWidth="1"/>
    <col min="11526" max="11526" width="21.6328125" style="133" customWidth="1"/>
    <col min="11527" max="11527" width="16.08984375" style="133" customWidth="1"/>
    <col min="11528" max="11778" width="9" style="133" customWidth="1"/>
    <col min="11779" max="11779" width="22.6328125" style="133" customWidth="1"/>
    <col min="11780" max="11780" width="12.453125" style="133" customWidth="1"/>
    <col min="11781" max="11781" width="22.6328125" style="133" customWidth="1"/>
    <col min="11782" max="11782" width="21.6328125" style="133" customWidth="1"/>
    <col min="11783" max="11783" width="16.08984375" style="133" customWidth="1"/>
    <col min="11784" max="12034" width="9" style="133" customWidth="1"/>
    <col min="12035" max="12035" width="22.6328125" style="133" customWidth="1"/>
    <col min="12036" max="12036" width="12.453125" style="133" customWidth="1"/>
    <col min="12037" max="12037" width="22.6328125" style="133" customWidth="1"/>
    <col min="12038" max="12038" width="21.6328125" style="133" customWidth="1"/>
    <col min="12039" max="12039" width="16.08984375" style="133" customWidth="1"/>
    <col min="12040" max="12290" width="9" style="133" customWidth="1"/>
    <col min="12291" max="12291" width="22.6328125" style="133" customWidth="1"/>
    <col min="12292" max="12292" width="12.453125" style="133" customWidth="1"/>
    <col min="12293" max="12293" width="22.6328125" style="133" customWidth="1"/>
    <col min="12294" max="12294" width="21.6328125" style="133" customWidth="1"/>
    <col min="12295" max="12295" width="16.08984375" style="133" customWidth="1"/>
    <col min="12296" max="12546" width="9" style="133" customWidth="1"/>
    <col min="12547" max="12547" width="22.6328125" style="133" customWidth="1"/>
    <col min="12548" max="12548" width="12.453125" style="133" customWidth="1"/>
    <col min="12549" max="12549" width="22.6328125" style="133" customWidth="1"/>
    <col min="12550" max="12550" width="21.6328125" style="133" customWidth="1"/>
    <col min="12551" max="12551" width="16.08984375" style="133" customWidth="1"/>
    <col min="12552" max="12802" width="9" style="133" customWidth="1"/>
    <col min="12803" max="12803" width="22.6328125" style="133" customWidth="1"/>
    <col min="12804" max="12804" width="12.453125" style="133" customWidth="1"/>
    <col min="12805" max="12805" width="22.6328125" style="133" customWidth="1"/>
    <col min="12806" max="12806" width="21.6328125" style="133" customWidth="1"/>
    <col min="12807" max="12807" width="16.08984375" style="133" customWidth="1"/>
    <col min="12808" max="13058" width="9" style="133" customWidth="1"/>
    <col min="13059" max="13059" width="22.6328125" style="133" customWidth="1"/>
    <col min="13060" max="13060" width="12.453125" style="133" customWidth="1"/>
    <col min="13061" max="13061" width="22.6328125" style="133" customWidth="1"/>
    <col min="13062" max="13062" width="21.6328125" style="133" customWidth="1"/>
    <col min="13063" max="13063" width="16.08984375" style="133" customWidth="1"/>
    <col min="13064" max="13314" width="9" style="133" customWidth="1"/>
    <col min="13315" max="13315" width="22.6328125" style="133" customWidth="1"/>
    <col min="13316" max="13316" width="12.453125" style="133" customWidth="1"/>
    <col min="13317" max="13317" width="22.6328125" style="133" customWidth="1"/>
    <col min="13318" max="13318" width="21.6328125" style="133" customWidth="1"/>
    <col min="13319" max="13319" width="16.08984375" style="133" customWidth="1"/>
    <col min="13320" max="13570" width="9" style="133" customWidth="1"/>
    <col min="13571" max="13571" width="22.6328125" style="133" customWidth="1"/>
    <col min="13572" max="13572" width="12.453125" style="133" customWidth="1"/>
    <col min="13573" max="13573" width="22.6328125" style="133" customWidth="1"/>
    <col min="13574" max="13574" width="21.6328125" style="133" customWidth="1"/>
    <col min="13575" max="13575" width="16.08984375" style="133" customWidth="1"/>
    <col min="13576" max="13826" width="9" style="133" customWidth="1"/>
    <col min="13827" max="13827" width="22.6328125" style="133" customWidth="1"/>
    <col min="13828" max="13828" width="12.453125" style="133" customWidth="1"/>
    <col min="13829" max="13829" width="22.6328125" style="133" customWidth="1"/>
    <col min="13830" max="13830" width="21.6328125" style="133" customWidth="1"/>
    <col min="13831" max="13831" width="16.08984375" style="133" customWidth="1"/>
    <col min="13832" max="14082" width="9" style="133" customWidth="1"/>
    <col min="14083" max="14083" width="22.6328125" style="133" customWidth="1"/>
    <col min="14084" max="14084" width="12.453125" style="133" customWidth="1"/>
    <col min="14085" max="14085" width="22.6328125" style="133" customWidth="1"/>
    <col min="14086" max="14086" width="21.6328125" style="133" customWidth="1"/>
    <col min="14087" max="14087" width="16.08984375" style="133" customWidth="1"/>
    <col min="14088" max="14338" width="9" style="133" customWidth="1"/>
    <col min="14339" max="14339" width="22.6328125" style="133" customWidth="1"/>
    <col min="14340" max="14340" width="12.453125" style="133" customWidth="1"/>
    <col min="14341" max="14341" width="22.6328125" style="133" customWidth="1"/>
    <col min="14342" max="14342" width="21.6328125" style="133" customWidth="1"/>
    <col min="14343" max="14343" width="16.08984375" style="133" customWidth="1"/>
    <col min="14344" max="14594" width="9" style="133" customWidth="1"/>
    <col min="14595" max="14595" width="22.6328125" style="133" customWidth="1"/>
    <col min="14596" max="14596" width="12.453125" style="133" customWidth="1"/>
    <col min="14597" max="14597" width="22.6328125" style="133" customWidth="1"/>
    <col min="14598" max="14598" width="21.6328125" style="133" customWidth="1"/>
    <col min="14599" max="14599" width="16.08984375" style="133" customWidth="1"/>
    <col min="14600" max="14850" width="9" style="133" customWidth="1"/>
    <col min="14851" max="14851" width="22.6328125" style="133" customWidth="1"/>
    <col min="14852" max="14852" width="12.453125" style="133" customWidth="1"/>
    <col min="14853" max="14853" width="22.6328125" style="133" customWidth="1"/>
    <col min="14854" max="14854" width="21.6328125" style="133" customWidth="1"/>
    <col min="14855" max="14855" width="16.08984375" style="133" customWidth="1"/>
    <col min="14856" max="15106" width="9" style="133" customWidth="1"/>
    <col min="15107" max="15107" width="22.6328125" style="133" customWidth="1"/>
    <col min="15108" max="15108" width="12.453125" style="133" customWidth="1"/>
    <col min="15109" max="15109" width="22.6328125" style="133" customWidth="1"/>
    <col min="15110" max="15110" width="21.6328125" style="133" customWidth="1"/>
    <col min="15111" max="15111" width="16.08984375" style="133" customWidth="1"/>
    <col min="15112" max="15362" width="9" style="133" customWidth="1"/>
    <col min="15363" max="15363" width="22.6328125" style="133" customWidth="1"/>
    <col min="15364" max="15364" width="12.453125" style="133" customWidth="1"/>
    <col min="15365" max="15365" width="22.6328125" style="133" customWidth="1"/>
    <col min="15366" max="15366" width="21.6328125" style="133" customWidth="1"/>
    <col min="15367" max="15367" width="16.08984375" style="133" customWidth="1"/>
    <col min="15368" max="15618" width="9" style="133" customWidth="1"/>
    <col min="15619" max="15619" width="22.6328125" style="133" customWidth="1"/>
    <col min="15620" max="15620" width="12.453125" style="133" customWidth="1"/>
    <col min="15621" max="15621" width="22.6328125" style="133" customWidth="1"/>
    <col min="15622" max="15622" width="21.6328125" style="133" customWidth="1"/>
    <col min="15623" max="15623" width="16.08984375" style="133" customWidth="1"/>
    <col min="15624" max="15874" width="9" style="133" customWidth="1"/>
    <col min="15875" max="15875" width="22.6328125" style="133" customWidth="1"/>
    <col min="15876" max="15876" width="12.453125" style="133" customWidth="1"/>
    <col min="15877" max="15877" width="22.6328125" style="133" customWidth="1"/>
    <col min="15878" max="15878" width="21.6328125" style="133" customWidth="1"/>
    <col min="15879" max="15879" width="16.08984375" style="133" customWidth="1"/>
    <col min="15880" max="16130" width="9" style="133" customWidth="1"/>
    <col min="16131" max="16131" width="22.6328125" style="133" customWidth="1"/>
    <col min="16132" max="16132" width="12.453125" style="133" customWidth="1"/>
    <col min="16133" max="16133" width="22.6328125" style="133" customWidth="1"/>
    <col min="16134" max="16134" width="21.6328125" style="133" customWidth="1"/>
    <col min="16135" max="16135" width="16.08984375" style="133" customWidth="1"/>
    <col min="16136" max="16384" width="9" style="133" customWidth="1"/>
  </cols>
  <sheetData>
    <row r="1" spans="1:9" ht="28.5" customHeight="1" x14ac:dyDescent="0.2">
      <c r="F1" s="137"/>
      <c r="G1" s="138" t="s">
        <v>84</v>
      </c>
      <c r="H1" s="133" t="s">
        <v>85</v>
      </c>
      <c r="I1" s="139">
        <v>1</v>
      </c>
    </row>
    <row r="2" spans="1:9" ht="42.75" customHeight="1" x14ac:dyDescent="0.2">
      <c r="A2" s="134" t="str">
        <f>申請団体一覧!$B$1</f>
        <v>令和４年度</v>
      </c>
      <c r="B2" s="319" t="s">
        <v>214</v>
      </c>
      <c r="C2" s="319"/>
      <c r="D2" s="319"/>
      <c r="E2" s="319"/>
      <c r="F2" s="319"/>
      <c r="G2" s="319"/>
    </row>
    <row r="3" spans="1:9" ht="51" customHeight="1" x14ac:dyDescent="0.2">
      <c r="A3" s="320" t="s">
        <v>168</v>
      </c>
      <c r="B3" s="320"/>
      <c r="C3" s="320"/>
      <c r="D3" s="320"/>
      <c r="E3" s="320"/>
      <c r="F3" s="320"/>
      <c r="G3" s="320"/>
    </row>
    <row r="4" spans="1:9" x14ac:dyDescent="0.2">
      <c r="A4" s="324" t="s">
        <v>28</v>
      </c>
      <c r="B4" s="326" t="s">
        <v>16</v>
      </c>
      <c r="C4" s="326" t="s">
        <v>67</v>
      </c>
      <c r="D4" s="328" t="s">
        <v>86</v>
      </c>
      <c r="E4" s="329"/>
      <c r="F4" s="330"/>
      <c r="G4" s="334" t="s">
        <v>87</v>
      </c>
    </row>
    <row r="5" spans="1:9" x14ac:dyDescent="0.2">
      <c r="A5" s="325"/>
      <c r="B5" s="327"/>
      <c r="C5" s="327"/>
      <c r="D5" s="331"/>
      <c r="E5" s="332"/>
      <c r="F5" s="333"/>
      <c r="G5" s="335"/>
    </row>
    <row r="6" spans="1:9" ht="22.5" customHeight="1" x14ac:dyDescent="0.2">
      <c r="A6" s="336" t="e">
        <f>VLOOKUP('審査結果(交付決定)'!$I$1,審査結果一覧!B5:J130,2,FALSE)</f>
        <v>#N/A</v>
      </c>
      <c r="B6" s="135">
        <f>VLOOKUP('審査結果(交付決定)'!$I$1,申請団体一覧!A9:O78,5,FALSE)</f>
        <v>0</v>
      </c>
      <c r="C6" s="338" t="e">
        <f>VLOOKUP('審査結果(交付決定)'!$I$1,審査結果一覧!B5:J130,5,FALSE)</f>
        <v>#N/A</v>
      </c>
      <c r="D6" s="340" t="e">
        <f>VLOOKUP('審査結果(交付決定)'!$I$1,審査結果一覧!B5:J130,8,FALSE)</f>
        <v>#N/A</v>
      </c>
      <c r="E6" s="329" t="s">
        <v>82</v>
      </c>
      <c r="F6" s="343" t="e">
        <f>VLOOKUP('審査結果(交付決定)'!$I$1,審査結果一覧!B5:J130,10,FALSE)</f>
        <v>#N/A</v>
      </c>
      <c r="G6" s="345" t="e">
        <f>VLOOKUP('審査結果(交付決定)'!$I$1,審査結果一覧!B5:J130,11,FALSE)</f>
        <v>#N/A</v>
      </c>
    </row>
    <row r="7" spans="1:9" ht="41.25" customHeight="1" x14ac:dyDescent="0.2">
      <c r="A7" s="337"/>
      <c r="B7" s="136">
        <f>VLOOKUP('審査結果(交付決定)'!$I$1,申請団体一覧!A9:O78,6,FALSE)</f>
        <v>0</v>
      </c>
      <c r="C7" s="339"/>
      <c r="D7" s="341"/>
      <c r="E7" s="342"/>
      <c r="F7" s="344"/>
      <c r="G7" s="346"/>
    </row>
    <row r="8" spans="1:9" ht="221.25" customHeight="1" x14ac:dyDescent="0.2">
      <c r="A8" s="321" t="s">
        <v>144</v>
      </c>
      <c r="B8" s="322"/>
      <c r="C8" s="322"/>
      <c r="D8" s="322"/>
      <c r="E8" s="322"/>
      <c r="F8" s="322"/>
      <c r="G8" s="323"/>
    </row>
  </sheetData>
  <mergeCells count="14">
    <mergeCell ref="B2:G2"/>
    <mergeCell ref="A3:G3"/>
    <mergeCell ref="A8:G8"/>
    <mergeCell ref="A4:A5"/>
    <mergeCell ref="B4:B5"/>
    <mergeCell ref="C4:C5"/>
    <mergeCell ref="D4:F5"/>
    <mergeCell ref="G4:G5"/>
    <mergeCell ref="A6:A7"/>
    <mergeCell ref="C6:C7"/>
    <mergeCell ref="D6:D7"/>
    <mergeCell ref="E6:E7"/>
    <mergeCell ref="F6:F7"/>
    <mergeCell ref="G6:G7"/>
  </mergeCells>
  <phoneticPr fontId="4"/>
  <conditionalFormatting sqref="B6:B7">
    <cfRule type="cellIs" dxfId="4" priority="1" operator="equal">
      <formula>0</formula>
    </cfRule>
  </conditionalFormatting>
  <printOptions horizontalCentered="1"/>
  <pageMargins left="0.39370078740157483" right="0.39370078740157483" top="0.8661417322834648" bottom="0.47244094488188976" header="0.27559055118110237" footer="0.27559055118110237"/>
  <pageSetup paperSize="9" scale="92" orientation="portrait" horizontalDpi="300" verticalDpi="300"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E4A08432-D5A8-45AC-9EEA-66FA3A4B086D}">
            <xm:f>NOT(ISERROR(SEARCH($G$6,G6)))</xm:f>
            <xm:f>$G$6</xm:f>
            <x14:dxf>
              <numFmt numFmtId="185" formatCode="0;;;@"/>
            </x14:dxf>
          </x14:cfRule>
          <xm:sqref>G6:G7</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499984740745262"/>
  </sheetPr>
  <dimension ref="A1:G8"/>
  <sheetViews>
    <sheetView view="pageBreakPreview" zoomScaleSheetLayoutView="100" workbookViewId="0">
      <selection activeCell="B2" sqref="B2:G2"/>
    </sheetView>
  </sheetViews>
  <sheetFormatPr defaultColWidth="9" defaultRowHeight="13" x14ac:dyDescent="0.2"/>
  <cols>
    <col min="1" max="1" width="16.26953125" style="133" customWidth="1"/>
    <col min="2" max="2" width="15.6328125" style="133" customWidth="1"/>
    <col min="3" max="3" width="16.90625" style="133" customWidth="1"/>
    <col min="4" max="4" width="32.36328125" style="133" customWidth="1"/>
    <col min="5" max="5" width="13.08984375" style="133" customWidth="1"/>
    <col min="6" max="6" width="9" style="133" customWidth="1"/>
    <col min="7" max="16384" width="9" style="133"/>
  </cols>
  <sheetData>
    <row r="1" spans="1:7" ht="28.5" customHeight="1" x14ac:dyDescent="0.2">
      <c r="E1" s="138" t="s">
        <v>139</v>
      </c>
      <c r="F1" s="133" t="s">
        <v>85</v>
      </c>
    </row>
    <row r="2" spans="1:7" ht="42" customHeight="1" x14ac:dyDescent="0.2">
      <c r="A2" s="140" t="str">
        <f>申請団体一覧!$B$1</f>
        <v>令和４年度</v>
      </c>
      <c r="B2" s="347" t="s">
        <v>214</v>
      </c>
      <c r="C2" s="347"/>
      <c r="D2" s="347"/>
      <c r="E2" s="347"/>
    </row>
    <row r="3" spans="1:7" ht="51" customHeight="1" x14ac:dyDescent="0.2">
      <c r="A3" s="348" t="s">
        <v>17</v>
      </c>
      <c r="B3" s="348"/>
      <c r="C3" s="348"/>
      <c r="D3" s="348"/>
      <c r="E3" s="348"/>
    </row>
    <row r="4" spans="1:7" ht="14.25" customHeight="1" x14ac:dyDescent="0.2">
      <c r="A4" s="349" t="s">
        <v>28</v>
      </c>
      <c r="B4" s="350"/>
      <c r="C4" s="326" t="s">
        <v>16</v>
      </c>
      <c r="D4" s="326" t="s">
        <v>67</v>
      </c>
      <c r="E4" s="353" t="s">
        <v>135</v>
      </c>
    </row>
    <row r="5" spans="1:7" x14ac:dyDescent="0.2">
      <c r="A5" s="351"/>
      <c r="B5" s="352"/>
      <c r="C5" s="327"/>
      <c r="D5" s="327"/>
      <c r="E5" s="354"/>
    </row>
    <row r="6" spans="1:7" ht="22.5" customHeight="1" x14ac:dyDescent="0.2">
      <c r="A6" s="355" t="e">
        <f>VLOOKUP('審査結果（不交付）'!$G$1,審査結果一覧!B5:J130,2,FALSE)</f>
        <v>#N/A</v>
      </c>
      <c r="B6" s="330"/>
      <c r="C6" s="141" t="e">
        <f>VLOOKUP('審査結果（不交付）'!$G$1,申請団体一覧!A9:O78,5,FALSE)</f>
        <v>#N/A</v>
      </c>
      <c r="D6" s="338" t="e">
        <f>VLOOKUP('審査結果（不交付）'!$G$1,審査結果一覧!B5:J130,5,FALSE)</f>
        <v>#N/A</v>
      </c>
      <c r="E6" s="358" t="e">
        <f>VLOOKUP('審査結果（不交付）'!$G$1,審査結果一覧!B5:J130,8,FALSE)</f>
        <v>#N/A</v>
      </c>
    </row>
    <row r="7" spans="1:7" ht="34.5" customHeight="1" x14ac:dyDescent="0.2">
      <c r="A7" s="356"/>
      <c r="B7" s="357"/>
      <c r="C7" s="142" t="e">
        <f>VLOOKUP('審査結果（不交付）'!$G$1,申請団体一覧!A9:O78,6,FALSE)</f>
        <v>#N/A</v>
      </c>
      <c r="D7" s="339"/>
      <c r="E7" s="359"/>
    </row>
    <row r="8" spans="1:7" ht="221.25" customHeight="1" x14ac:dyDescent="0.2">
      <c r="A8" s="321" t="s">
        <v>143</v>
      </c>
      <c r="B8" s="322"/>
      <c r="C8" s="322"/>
      <c r="D8" s="322"/>
      <c r="E8" s="323"/>
    </row>
  </sheetData>
  <mergeCells count="10">
    <mergeCell ref="B2:E2"/>
    <mergeCell ref="A3:E3"/>
    <mergeCell ref="A8:E8"/>
    <mergeCell ref="A4:B5"/>
    <mergeCell ref="C4:C5"/>
    <mergeCell ref="D4:D5"/>
    <mergeCell ref="E4:E5"/>
    <mergeCell ref="A6:B7"/>
    <mergeCell ref="D6:D7"/>
    <mergeCell ref="E6:E7"/>
  </mergeCells>
  <phoneticPr fontId="4"/>
  <conditionalFormatting sqref="C6:C7">
    <cfRule type="cellIs" dxfId="2" priority="1" operator="equal">
      <formula>0</formula>
    </cfRule>
  </conditionalFormatting>
  <pageMargins left="0.51181102362204722" right="0.51181102362204722" top="0.74803149606299213"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499984740745262"/>
  </sheetPr>
  <dimension ref="A1:E40"/>
  <sheetViews>
    <sheetView view="pageBreakPreview" zoomScaleSheetLayoutView="100" workbookViewId="0">
      <selection activeCell="C2" sqref="C2:G2"/>
    </sheetView>
  </sheetViews>
  <sheetFormatPr defaultColWidth="9" defaultRowHeight="13" x14ac:dyDescent="0.2"/>
  <cols>
    <col min="1" max="1" width="9" style="103" customWidth="1"/>
    <col min="2" max="2" width="46.26953125" style="103" customWidth="1"/>
    <col min="3" max="4" width="9" style="103" customWidth="1"/>
    <col min="5" max="5" width="55.6328125" style="103" customWidth="1"/>
    <col min="6" max="6" width="9" style="103" customWidth="1"/>
    <col min="7" max="16384" width="9" style="103"/>
  </cols>
  <sheetData>
    <row r="1" spans="1:5" ht="21" customHeight="1" x14ac:dyDescent="0.2">
      <c r="A1" s="103" t="s">
        <v>69</v>
      </c>
      <c r="B1" s="103" t="s">
        <v>37</v>
      </c>
      <c r="D1" s="103" t="s">
        <v>32</v>
      </c>
      <c r="E1" s="144"/>
    </row>
    <row r="2" spans="1:5" ht="21" customHeight="1" x14ac:dyDescent="0.2">
      <c r="B2" s="103" t="s">
        <v>13</v>
      </c>
      <c r="D2" s="103" t="s">
        <v>33</v>
      </c>
      <c r="E2" s="145" t="s">
        <v>83</v>
      </c>
    </row>
    <row r="3" spans="1:5" ht="21" customHeight="1" x14ac:dyDescent="0.2"/>
    <row r="4" spans="1:5" ht="21" customHeight="1" x14ac:dyDescent="0.2">
      <c r="A4" s="103" t="s">
        <v>58</v>
      </c>
      <c r="B4" s="103" t="s">
        <v>54</v>
      </c>
      <c r="E4" s="103" t="s">
        <v>11</v>
      </c>
    </row>
    <row r="5" spans="1:5" ht="21" customHeight="1" x14ac:dyDescent="0.2">
      <c r="B5" s="103" t="s">
        <v>34</v>
      </c>
      <c r="E5" s="103" t="s">
        <v>15</v>
      </c>
    </row>
    <row r="6" spans="1:5" ht="21" customHeight="1" x14ac:dyDescent="0.2">
      <c r="B6" s="103" t="s">
        <v>150</v>
      </c>
      <c r="E6" s="103" t="s">
        <v>19</v>
      </c>
    </row>
    <row r="7" spans="1:5" ht="21" customHeight="1" x14ac:dyDescent="0.2">
      <c r="B7" s="103" t="s">
        <v>152</v>
      </c>
      <c r="E7" s="103" t="s">
        <v>20</v>
      </c>
    </row>
    <row r="8" spans="1:5" ht="21" customHeight="1" x14ac:dyDescent="0.2">
      <c r="B8" s="103" t="s">
        <v>153</v>
      </c>
      <c r="E8" s="103" t="s">
        <v>5</v>
      </c>
    </row>
    <row r="9" spans="1:5" ht="21" customHeight="1" x14ac:dyDescent="0.2"/>
    <row r="10" spans="1:5" ht="21" customHeight="1" x14ac:dyDescent="0.2">
      <c r="A10" s="103" t="s">
        <v>70</v>
      </c>
      <c r="B10" s="103" t="s">
        <v>59</v>
      </c>
    </row>
    <row r="11" spans="1:5" ht="21" customHeight="1" x14ac:dyDescent="0.2">
      <c r="B11" s="103" t="s">
        <v>60</v>
      </c>
    </row>
    <row r="12" spans="1:5" ht="21" customHeight="1" x14ac:dyDescent="0.2">
      <c r="B12" s="103" t="s">
        <v>57</v>
      </c>
    </row>
    <row r="13" spans="1:5" ht="21" customHeight="1" x14ac:dyDescent="0.2">
      <c r="B13" s="103" t="s">
        <v>116</v>
      </c>
    </row>
    <row r="14" spans="1:5" ht="21" customHeight="1" x14ac:dyDescent="0.2"/>
    <row r="15" spans="1:5" ht="15.75" customHeight="1" x14ac:dyDescent="0.2">
      <c r="A15" s="103" t="s">
        <v>125</v>
      </c>
      <c r="B15" s="103" t="s">
        <v>113</v>
      </c>
    </row>
    <row r="16" spans="1:5" ht="15.75" customHeight="1" x14ac:dyDescent="0.2">
      <c r="B16" s="103" t="s">
        <v>22</v>
      </c>
    </row>
    <row r="17" spans="1:2" ht="15.75" customHeight="1" x14ac:dyDescent="0.2">
      <c r="B17" s="103" t="s">
        <v>2</v>
      </c>
    </row>
    <row r="18" spans="1:2" ht="15.75" customHeight="1" x14ac:dyDescent="0.2">
      <c r="B18" s="103" t="s">
        <v>27</v>
      </c>
    </row>
    <row r="19" spans="1:2" ht="15.75" customHeight="1" x14ac:dyDescent="0.2"/>
    <row r="20" spans="1:2" ht="15.75" customHeight="1" x14ac:dyDescent="0.2">
      <c r="A20" s="103" t="s">
        <v>80</v>
      </c>
      <c r="B20" s="103" t="s">
        <v>41</v>
      </c>
    </row>
    <row r="21" spans="1:2" ht="15.75" customHeight="1" x14ac:dyDescent="0.2">
      <c r="B21" s="103" t="s">
        <v>45</v>
      </c>
    </row>
    <row r="22" spans="1:2" ht="15.75" customHeight="1" x14ac:dyDescent="0.2">
      <c r="B22" s="103" t="s">
        <v>47</v>
      </c>
    </row>
    <row r="23" spans="1:2" ht="15.75" customHeight="1" x14ac:dyDescent="0.2">
      <c r="B23" s="103" t="s">
        <v>114</v>
      </c>
    </row>
    <row r="24" spans="1:2" ht="15.75" customHeight="1" x14ac:dyDescent="0.2"/>
    <row r="25" spans="1:2" ht="15.75" customHeight="1" x14ac:dyDescent="0.2">
      <c r="A25" s="103" t="s">
        <v>105</v>
      </c>
      <c r="B25" s="103" t="s">
        <v>142</v>
      </c>
    </row>
    <row r="26" spans="1:2" ht="15.75" customHeight="1" x14ac:dyDescent="0.2">
      <c r="B26" s="103" t="s">
        <v>64</v>
      </c>
    </row>
    <row r="27" spans="1:2" ht="15.75" customHeight="1" x14ac:dyDescent="0.2">
      <c r="B27" s="103" t="s">
        <v>119</v>
      </c>
    </row>
    <row r="28" spans="1:2" ht="15.75" customHeight="1" x14ac:dyDescent="0.2"/>
    <row r="29" spans="1:2" ht="15.75" customHeight="1" x14ac:dyDescent="0.2">
      <c r="A29" s="103" t="s">
        <v>127</v>
      </c>
      <c r="B29" s="103" t="s">
        <v>75</v>
      </c>
    </row>
    <row r="30" spans="1:2" ht="15.75" customHeight="1" x14ac:dyDescent="0.2">
      <c r="B30" s="103" t="s">
        <v>138</v>
      </c>
    </row>
    <row r="31" spans="1:2" ht="15.75" customHeight="1" x14ac:dyDescent="0.2">
      <c r="B31" s="103" t="s">
        <v>134</v>
      </c>
    </row>
    <row r="32" spans="1:2" ht="15.75" customHeight="1" x14ac:dyDescent="0.2"/>
    <row r="33" spans="1:2" ht="15.75" customHeight="1" x14ac:dyDescent="0.2">
      <c r="A33" s="103" t="s">
        <v>76</v>
      </c>
      <c r="B33" s="103" t="s">
        <v>123</v>
      </c>
    </row>
    <row r="34" spans="1:2" x14ac:dyDescent="0.2">
      <c r="B34" s="103" t="s">
        <v>122</v>
      </c>
    </row>
    <row r="35" spans="1:2" x14ac:dyDescent="0.2">
      <c r="B35" s="103" t="s">
        <v>121</v>
      </c>
    </row>
    <row r="37" spans="1:2" x14ac:dyDescent="0.2">
      <c r="A37" s="143" t="s">
        <v>79</v>
      </c>
      <c r="B37" s="103" t="s">
        <v>61</v>
      </c>
    </row>
    <row r="38" spans="1:2" x14ac:dyDescent="0.2">
      <c r="B38" s="103" t="s">
        <v>29</v>
      </c>
    </row>
    <row r="39" spans="1:2" x14ac:dyDescent="0.2">
      <c r="B39" s="103" t="s">
        <v>62</v>
      </c>
    </row>
    <row r="40" spans="1:2" x14ac:dyDescent="0.2">
      <c r="B40" s="103" t="s">
        <v>63</v>
      </c>
    </row>
  </sheetData>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499984740745262"/>
  </sheetPr>
  <dimension ref="A1:E40"/>
  <sheetViews>
    <sheetView view="pageBreakPreview" zoomScaleSheetLayoutView="100" workbookViewId="0">
      <selection activeCell="D29" sqref="D29:G29"/>
    </sheetView>
  </sheetViews>
  <sheetFormatPr defaultColWidth="9" defaultRowHeight="13" x14ac:dyDescent="0.2"/>
  <cols>
    <col min="1" max="1" width="9" style="103" customWidth="1"/>
    <col min="2" max="2" width="46.26953125" style="103" customWidth="1"/>
    <col min="3" max="4" width="9" style="103" customWidth="1"/>
    <col min="5" max="5" width="55.6328125" style="103" customWidth="1"/>
    <col min="6" max="6" width="9" style="103" customWidth="1"/>
    <col min="7" max="16384" width="9" style="103"/>
  </cols>
  <sheetData>
    <row r="1" spans="1:5" ht="21" customHeight="1" x14ac:dyDescent="0.2">
      <c r="A1" s="103" t="s">
        <v>69</v>
      </c>
      <c r="B1" s="103" t="s">
        <v>37</v>
      </c>
      <c r="D1" s="103" t="s">
        <v>32</v>
      </c>
      <c r="E1" s="144"/>
    </row>
    <row r="2" spans="1:5" ht="21" customHeight="1" x14ac:dyDescent="0.2">
      <c r="B2" s="103" t="s">
        <v>13</v>
      </c>
      <c r="E2" s="145" t="s">
        <v>83</v>
      </c>
    </row>
    <row r="3" spans="1:5" ht="21" customHeight="1" x14ac:dyDescent="0.2"/>
    <row r="4" spans="1:5" ht="21" customHeight="1" x14ac:dyDescent="0.2">
      <c r="A4" s="103" t="s">
        <v>58</v>
      </c>
      <c r="B4" s="103" t="s">
        <v>54</v>
      </c>
      <c r="E4" s="103" t="s">
        <v>11</v>
      </c>
    </row>
    <row r="5" spans="1:5" ht="21" customHeight="1" x14ac:dyDescent="0.2">
      <c r="B5" s="103" t="s">
        <v>34</v>
      </c>
      <c r="E5" s="103" t="s">
        <v>15</v>
      </c>
    </row>
    <row r="6" spans="1:5" ht="21" customHeight="1" x14ac:dyDescent="0.2">
      <c r="B6" s="103" t="s">
        <v>150</v>
      </c>
      <c r="E6" s="103" t="s">
        <v>19</v>
      </c>
    </row>
    <row r="7" spans="1:5" ht="21" customHeight="1" x14ac:dyDescent="0.2">
      <c r="B7" s="103" t="s">
        <v>152</v>
      </c>
      <c r="E7" s="103" t="s">
        <v>20</v>
      </c>
    </row>
    <row r="8" spans="1:5" ht="21" customHeight="1" x14ac:dyDescent="0.2">
      <c r="B8" s="103" t="s">
        <v>153</v>
      </c>
      <c r="E8" s="103" t="s">
        <v>5</v>
      </c>
    </row>
    <row r="9" spans="1:5" ht="21" customHeight="1" x14ac:dyDescent="0.2"/>
    <row r="10" spans="1:5" ht="21" customHeight="1" x14ac:dyDescent="0.2">
      <c r="A10" s="103" t="s">
        <v>70</v>
      </c>
      <c r="B10" s="103" t="s">
        <v>59</v>
      </c>
    </row>
    <row r="11" spans="1:5" ht="21" customHeight="1" x14ac:dyDescent="0.2">
      <c r="B11" s="103" t="s">
        <v>60</v>
      </c>
    </row>
    <row r="12" spans="1:5" ht="21" customHeight="1" x14ac:dyDescent="0.2">
      <c r="B12" s="103" t="s">
        <v>57</v>
      </c>
    </row>
    <row r="13" spans="1:5" ht="21" customHeight="1" x14ac:dyDescent="0.2">
      <c r="B13" s="103" t="s">
        <v>116</v>
      </c>
    </row>
    <row r="14" spans="1:5" ht="21" customHeight="1" x14ac:dyDescent="0.2"/>
    <row r="15" spans="1:5" ht="15.75" customHeight="1" x14ac:dyDescent="0.2">
      <c r="A15" s="103" t="s">
        <v>125</v>
      </c>
      <c r="B15" s="103" t="s">
        <v>113</v>
      </c>
    </row>
    <row r="16" spans="1:5" ht="15.75" customHeight="1" x14ac:dyDescent="0.2">
      <c r="B16" s="103" t="s">
        <v>22</v>
      </c>
    </row>
    <row r="17" spans="1:2" ht="15.75" customHeight="1" x14ac:dyDescent="0.2">
      <c r="B17" s="103" t="s">
        <v>2</v>
      </c>
    </row>
    <row r="18" spans="1:2" ht="15.75" customHeight="1" x14ac:dyDescent="0.2">
      <c r="B18" s="103" t="s">
        <v>27</v>
      </c>
    </row>
    <row r="19" spans="1:2" ht="15.75" customHeight="1" x14ac:dyDescent="0.2"/>
    <row r="20" spans="1:2" ht="15.75" customHeight="1" x14ac:dyDescent="0.2">
      <c r="A20" s="103" t="s">
        <v>80</v>
      </c>
      <c r="B20" s="103" t="s">
        <v>41</v>
      </c>
    </row>
    <row r="21" spans="1:2" ht="15.75" customHeight="1" x14ac:dyDescent="0.2">
      <c r="B21" s="103" t="s">
        <v>45</v>
      </c>
    </row>
    <row r="22" spans="1:2" ht="15.75" customHeight="1" x14ac:dyDescent="0.2">
      <c r="B22" s="103" t="s">
        <v>47</v>
      </c>
    </row>
    <row r="23" spans="1:2" ht="15.75" customHeight="1" x14ac:dyDescent="0.2">
      <c r="B23" s="103" t="s">
        <v>114</v>
      </c>
    </row>
    <row r="24" spans="1:2" ht="15.75" customHeight="1" x14ac:dyDescent="0.2"/>
    <row r="25" spans="1:2" ht="15.75" customHeight="1" x14ac:dyDescent="0.2">
      <c r="A25" s="103" t="s">
        <v>105</v>
      </c>
      <c r="B25" s="103" t="s">
        <v>142</v>
      </c>
    </row>
    <row r="26" spans="1:2" ht="15.75" customHeight="1" x14ac:dyDescent="0.2">
      <c r="B26" s="103" t="s">
        <v>64</v>
      </c>
    </row>
    <row r="27" spans="1:2" ht="15.75" customHeight="1" x14ac:dyDescent="0.2">
      <c r="B27" s="103" t="s">
        <v>119</v>
      </c>
    </row>
    <row r="28" spans="1:2" ht="15.75" customHeight="1" x14ac:dyDescent="0.2"/>
    <row r="29" spans="1:2" ht="15.75" customHeight="1" x14ac:dyDescent="0.2">
      <c r="A29" s="103" t="s">
        <v>127</v>
      </c>
      <c r="B29" s="103" t="s">
        <v>75</v>
      </c>
    </row>
    <row r="30" spans="1:2" ht="15.75" customHeight="1" x14ac:dyDescent="0.2">
      <c r="B30" s="103" t="s">
        <v>138</v>
      </c>
    </row>
    <row r="31" spans="1:2" ht="15.75" customHeight="1" x14ac:dyDescent="0.2">
      <c r="B31" s="103" t="s">
        <v>134</v>
      </c>
    </row>
    <row r="32" spans="1:2" ht="15.75" customHeight="1" x14ac:dyDescent="0.2"/>
    <row r="33" spans="1:2" ht="15.75" customHeight="1" x14ac:dyDescent="0.2">
      <c r="A33" s="103" t="s">
        <v>76</v>
      </c>
      <c r="B33" s="103" t="s">
        <v>123</v>
      </c>
    </row>
    <row r="34" spans="1:2" x14ac:dyDescent="0.2">
      <c r="B34" s="103" t="s">
        <v>122</v>
      </c>
    </row>
    <row r="35" spans="1:2" x14ac:dyDescent="0.2">
      <c r="B35" s="103" t="s">
        <v>121</v>
      </c>
    </row>
    <row r="37" spans="1:2" x14ac:dyDescent="0.2">
      <c r="A37" s="143" t="s">
        <v>79</v>
      </c>
      <c r="B37" s="103" t="s">
        <v>61</v>
      </c>
    </row>
    <row r="38" spans="1:2" x14ac:dyDescent="0.2">
      <c r="B38" s="103" t="s">
        <v>29</v>
      </c>
    </row>
    <row r="39" spans="1:2" x14ac:dyDescent="0.2">
      <c r="B39" s="103" t="s">
        <v>62</v>
      </c>
    </row>
    <row r="40" spans="1:2" x14ac:dyDescent="0.2">
      <c r="B40" s="103" t="s">
        <v>63</v>
      </c>
    </row>
  </sheetData>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AL114"/>
  <sheetViews>
    <sheetView view="pageBreakPreview" zoomScale="55" zoomScaleSheetLayoutView="55" workbookViewId="0">
      <selection activeCell="C2" sqref="C2:G2"/>
    </sheetView>
  </sheetViews>
  <sheetFormatPr defaultColWidth="9" defaultRowHeight="13" x14ac:dyDescent="0.2"/>
  <cols>
    <col min="1" max="1" width="9.6328125" style="1" customWidth="1"/>
    <col min="2" max="2" width="13.08984375" style="1" bestFit="1" customWidth="1"/>
    <col min="3" max="3" width="13.08984375" style="2" bestFit="1" customWidth="1"/>
    <col min="4" max="4" width="36.08984375" style="1" bestFit="1" customWidth="1"/>
    <col min="5" max="5" width="12.6328125" style="2" bestFit="1" customWidth="1"/>
    <col min="6" max="6" width="14.90625" style="2" bestFit="1" customWidth="1"/>
    <col min="7" max="7" width="38.26953125" style="2" bestFit="1" customWidth="1"/>
    <col min="8" max="8" width="15.26953125" style="3" customWidth="1"/>
    <col min="9" max="9" width="13.7265625" style="2" bestFit="1" customWidth="1"/>
    <col min="10" max="10" width="21.453125" style="2" bestFit="1" customWidth="1"/>
    <col min="11" max="11" width="14.7265625" style="2" bestFit="1" customWidth="1"/>
    <col min="12" max="12" width="54.26953125" style="2" bestFit="1" customWidth="1"/>
    <col min="13" max="19" width="25" style="2" customWidth="1"/>
    <col min="20" max="20" width="15.26953125" style="3" customWidth="1"/>
    <col min="21" max="22" width="11.08984375" style="2" bestFit="1" customWidth="1"/>
    <col min="23" max="23" width="8" style="2" bestFit="1" customWidth="1"/>
    <col min="24" max="24" width="95.453125" style="2" bestFit="1" customWidth="1"/>
    <col min="25" max="25" width="8" style="2" bestFit="1" customWidth="1"/>
    <col min="26" max="26" width="19.453125" style="2" bestFit="1" customWidth="1"/>
    <col min="27" max="27" width="7.26953125" style="2" bestFit="1" customWidth="1"/>
    <col min="28" max="28" width="7.453125" style="2" customWidth="1"/>
    <col min="29" max="29" width="13" style="2" customWidth="1"/>
    <col min="30" max="30" width="13.36328125" style="4" bestFit="1" customWidth="1"/>
    <col min="31" max="31" width="12.7265625" style="5" customWidth="1"/>
    <col min="32" max="33" width="8" style="5" customWidth="1"/>
    <col min="34" max="34" width="14" style="2" bestFit="1" customWidth="1"/>
    <col min="35" max="35" width="15" style="2" customWidth="1"/>
    <col min="36" max="36" width="7.90625" style="2" bestFit="1" customWidth="1"/>
    <col min="37" max="37" width="10.08984375" style="2" bestFit="1" customWidth="1"/>
    <col min="38" max="38" width="54.26953125" style="2" bestFit="1" customWidth="1"/>
    <col min="39" max="39" width="9" style="2" customWidth="1"/>
    <col min="40" max="16384" width="9" style="2"/>
  </cols>
  <sheetData>
    <row r="1" spans="1:33" ht="42.75" customHeight="1" x14ac:dyDescent="0.2">
      <c r="A1" s="360" t="s">
        <v>217</v>
      </c>
      <c r="B1" s="360"/>
      <c r="C1" s="360"/>
      <c r="D1" s="360"/>
      <c r="E1" s="360"/>
      <c r="F1" s="360"/>
      <c r="G1" s="7"/>
      <c r="H1" s="19"/>
      <c r="I1" s="150" t="s">
        <v>200</v>
      </c>
      <c r="K1" s="152" t="s">
        <v>204</v>
      </c>
      <c r="T1" s="19"/>
    </row>
    <row r="2" spans="1:33" ht="12.75" customHeight="1" x14ac:dyDescent="0.2">
      <c r="A2" s="7"/>
      <c r="B2" s="7"/>
      <c r="C2" s="7"/>
      <c r="D2" s="7"/>
      <c r="E2" s="7"/>
      <c r="F2" s="7"/>
      <c r="G2" s="7"/>
      <c r="H2" s="19"/>
      <c r="T2" s="19"/>
    </row>
    <row r="3" spans="1:33" ht="16" x14ac:dyDescent="0.2">
      <c r="A3" s="200" t="s">
        <v>99</v>
      </c>
      <c r="B3" s="201"/>
      <c r="C3" s="201"/>
      <c r="D3" s="202"/>
      <c r="E3" s="206" t="s">
        <v>100</v>
      </c>
      <c r="F3" s="207"/>
      <c r="G3" s="49"/>
      <c r="H3" s="49"/>
      <c r="T3" s="49"/>
    </row>
    <row r="4" spans="1:33" ht="16" x14ac:dyDescent="0.2">
      <c r="A4" s="203"/>
      <c r="B4" s="204"/>
      <c r="C4" s="204"/>
      <c r="D4" s="205"/>
      <c r="E4" s="208"/>
      <c r="F4" s="209"/>
      <c r="G4" s="49"/>
      <c r="H4" s="49"/>
      <c r="T4" s="49"/>
    </row>
    <row r="5" spans="1:33" ht="16" x14ac:dyDescent="0.2">
      <c r="A5" s="203"/>
      <c r="B5" s="204"/>
      <c r="C5" s="204"/>
      <c r="D5" s="205"/>
      <c r="E5" s="27" t="s">
        <v>21</v>
      </c>
      <c r="F5" s="40" t="s">
        <v>102</v>
      </c>
      <c r="G5" s="14"/>
      <c r="H5" s="14"/>
      <c r="T5" s="14"/>
    </row>
    <row r="6" spans="1:33" ht="42.75" customHeight="1" x14ac:dyDescent="0.2">
      <c r="A6" s="197" t="s">
        <v>176</v>
      </c>
      <c r="B6" s="198"/>
      <c r="C6" s="198"/>
      <c r="D6" s="199"/>
      <c r="E6" s="28">
        <f>D79</f>
        <v>5</v>
      </c>
      <c r="F6" s="41">
        <f>SUM(H9:H78)</f>
        <v>865000</v>
      </c>
      <c r="G6" s="50"/>
      <c r="H6" s="54"/>
      <c r="T6" s="54"/>
    </row>
    <row r="7" spans="1:33" ht="13.5" customHeight="1" x14ac:dyDescent="0.2">
      <c r="I7" s="66"/>
      <c r="J7" s="66"/>
      <c r="K7" s="66"/>
      <c r="L7" s="66"/>
      <c r="M7" s="93"/>
      <c r="N7" s="93"/>
      <c r="O7" s="93"/>
      <c r="P7" s="93"/>
      <c r="Q7" s="93"/>
      <c r="R7" s="93"/>
      <c r="S7" s="93"/>
      <c r="U7" s="93"/>
      <c r="V7" s="93"/>
      <c r="AD7" s="2"/>
      <c r="AE7" s="2"/>
      <c r="AF7" s="2"/>
      <c r="AG7" s="2"/>
    </row>
    <row r="8" spans="1:33" s="6" customFormat="1" ht="40" customHeight="1" x14ac:dyDescent="0.2">
      <c r="A8" s="8" t="s">
        <v>85</v>
      </c>
      <c r="B8" s="8" t="s">
        <v>52</v>
      </c>
      <c r="C8" s="8" t="s">
        <v>65</v>
      </c>
      <c r="D8" s="22" t="s">
        <v>157</v>
      </c>
      <c r="E8" s="8" t="s">
        <v>35</v>
      </c>
      <c r="F8" s="42" t="s">
        <v>16</v>
      </c>
      <c r="G8" s="22" t="s">
        <v>42</v>
      </c>
      <c r="H8" s="55" t="s">
        <v>18</v>
      </c>
      <c r="I8" s="67" t="s">
        <v>89</v>
      </c>
      <c r="J8" s="42" t="s">
        <v>56</v>
      </c>
      <c r="K8" s="42" t="s">
        <v>25</v>
      </c>
      <c r="L8" s="88" t="s">
        <v>189</v>
      </c>
      <c r="M8" s="88" t="s">
        <v>141</v>
      </c>
      <c r="N8" s="94" t="s">
        <v>38</v>
      </c>
      <c r="O8" s="88" t="s">
        <v>4</v>
      </c>
      <c r="P8" s="88" t="s">
        <v>186</v>
      </c>
      <c r="Q8" s="88" t="s">
        <v>171</v>
      </c>
      <c r="R8" s="88" t="s">
        <v>147</v>
      </c>
      <c r="S8" s="88" t="s">
        <v>169</v>
      </c>
      <c r="T8" s="55" t="s">
        <v>188</v>
      </c>
      <c r="U8" s="88" t="s">
        <v>170</v>
      </c>
      <c r="V8" s="1"/>
      <c r="AD8" s="1"/>
      <c r="AE8" s="1"/>
      <c r="AF8" s="1"/>
      <c r="AG8" s="1"/>
    </row>
    <row r="9" spans="1:33" ht="30.75" customHeight="1" x14ac:dyDescent="0.2">
      <c r="A9" s="9">
        <v>1</v>
      </c>
      <c r="B9" s="146">
        <v>44288</v>
      </c>
      <c r="C9" s="147" t="s">
        <v>156</v>
      </c>
      <c r="D9" s="148" t="s">
        <v>190</v>
      </c>
      <c r="E9" s="31"/>
      <c r="F9" s="24" t="s">
        <v>94</v>
      </c>
      <c r="G9" s="149" t="s">
        <v>159</v>
      </c>
      <c r="H9" s="56">
        <v>200000</v>
      </c>
      <c r="I9" s="73"/>
      <c r="J9" s="151"/>
      <c r="K9" s="86"/>
      <c r="L9" s="86"/>
      <c r="M9" s="86"/>
      <c r="N9" s="86"/>
      <c r="O9" s="86" t="s">
        <v>201</v>
      </c>
      <c r="P9" s="86" t="s">
        <v>187</v>
      </c>
      <c r="Q9" s="86" t="s">
        <v>173</v>
      </c>
      <c r="R9" s="95" t="str">
        <f t="shared" ref="R9:R72" si="0">$A$6</f>
        <v>２　地域愛と人のつながりが広がり、安心して暮らし、生き生きと活躍できる地域づくりのための活動</v>
      </c>
      <c r="S9" s="96" t="s">
        <v>205</v>
      </c>
      <c r="T9" s="56">
        <f t="shared" ref="T9:T72" si="1">H9</f>
        <v>200000</v>
      </c>
      <c r="U9" s="97">
        <v>28</v>
      </c>
      <c r="V9" s="98"/>
      <c r="X9" s="99" t="s">
        <v>177</v>
      </c>
      <c r="Y9" s="2" t="s">
        <v>172</v>
      </c>
      <c r="Z9" s="2" t="s">
        <v>154</v>
      </c>
      <c r="AA9" s="2" t="s">
        <v>155</v>
      </c>
      <c r="AB9" s="2" t="s">
        <v>187</v>
      </c>
      <c r="AD9" s="2"/>
      <c r="AE9" s="2"/>
      <c r="AF9" s="2"/>
      <c r="AG9" s="2"/>
    </row>
    <row r="10" spans="1:33" ht="30.75" customHeight="1" x14ac:dyDescent="0.2">
      <c r="A10" s="9">
        <v>2</v>
      </c>
      <c r="B10" s="146">
        <v>44289</v>
      </c>
      <c r="C10" s="147" t="s">
        <v>156</v>
      </c>
      <c r="D10" s="148" t="s">
        <v>191</v>
      </c>
      <c r="E10" s="32" t="s">
        <v>194</v>
      </c>
      <c r="F10" s="24" t="s">
        <v>196</v>
      </c>
      <c r="G10" s="149" t="s">
        <v>198</v>
      </c>
      <c r="H10" s="56">
        <v>200000</v>
      </c>
      <c r="I10" s="73"/>
      <c r="J10" s="84"/>
      <c r="K10" s="86"/>
      <c r="L10" s="86"/>
      <c r="M10" s="86"/>
      <c r="N10" s="86"/>
      <c r="O10" s="86" t="s">
        <v>202</v>
      </c>
      <c r="P10" s="86" t="s">
        <v>68</v>
      </c>
      <c r="Q10" s="86" t="s">
        <v>173</v>
      </c>
      <c r="R10" s="95" t="str">
        <f t="shared" si="0"/>
        <v>２　地域愛と人のつながりが広がり、安心して暮らし、生き生きと活躍できる地域づくりのための活動</v>
      </c>
      <c r="S10" s="96" t="s">
        <v>205</v>
      </c>
      <c r="T10" s="56">
        <f t="shared" si="1"/>
        <v>200000</v>
      </c>
      <c r="U10" s="97">
        <v>23</v>
      </c>
      <c r="V10" s="98"/>
      <c r="X10" s="99" t="s">
        <v>176</v>
      </c>
      <c r="Y10" s="2" t="s">
        <v>173</v>
      </c>
      <c r="Z10" s="2" t="s">
        <v>133</v>
      </c>
      <c r="AA10" s="2" t="s">
        <v>156</v>
      </c>
      <c r="AB10" s="2" t="s">
        <v>68</v>
      </c>
      <c r="AD10" s="2"/>
      <c r="AE10" s="2"/>
      <c r="AF10" s="2"/>
      <c r="AG10" s="2"/>
    </row>
    <row r="11" spans="1:33" ht="30.75" customHeight="1" x14ac:dyDescent="0.2">
      <c r="A11" s="9">
        <v>3</v>
      </c>
      <c r="B11" s="146">
        <v>44292</v>
      </c>
      <c r="C11" s="147" t="s">
        <v>156</v>
      </c>
      <c r="D11" s="148" t="s">
        <v>192</v>
      </c>
      <c r="E11" s="32" t="s">
        <v>195</v>
      </c>
      <c r="F11" s="24" t="s">
        <v>88</v>
      </c>
      <c r="G11" s="149" t="s">
        <v>199</v>
      </c>
      <c r="H11" s="56">
        <v>180000</v>
      </c>
      <c r="I11" s="69"/>
      <c r="J11" s="80"/>
      <c r="K11" s="86"/>
      <c r="L11" s="86"/>
      <c r="M11" s="86"/>
      <c r="N11" s="86"/>
      <c r="O11" s="86" t="s">
        <v>203</v>
      </c>
      <c r="P11" s="86" t="s">
        <v>106</v>
      </c>
      <c r="Q11" s="86" t="s">
        <v>173</v>
      </c>
      <c r="R11" s="95" t="str">
        <f t="shared" si="0"/>
        <v>２　地域愛と人のつながりが広がり、安心して暮らし、生き生きと活躍できる地域づくりのための活動</v>
      </c>
      <c r="S11" s="96" t="s">
        <v>81</v>
      </c>
      <c r="T11" s="56">
        <f t="shared" si="1"/>
        <v>180000</v>
      </c>
      <c r="U11" s="97">
        <v>25</v>
      </c>
      <c r="V11" s="98"/>
      <c r="X11" s="99" t="s">
        <v>175</v>
      </c>
      <c r="Y11" s="2" t="s">
        <v>179</v>
      </c>
      <c r="AB11" s="2" t="s">
        <v>106</v>
      </c>
      <c r="AD11" s="2"/>
      <c r="AE11" s="2"/>
      <c r="AF11" s="2"/>
      <c r="AG11" s="2"/>
    </row>
    <row r="12" spans="1:33" ht="30.75" customHeight="1" x14ac:dyDescent="0.2">
      <c r="A12" s="9">
        <v>4</v>
      </c>
      <c r="B12" s="146">
        <v>44297</v>
      </c>
      <c r="C12" s="147" t="s">
        <v>156</v>
      </c>
      <c r="D12" s="148" t="s">
        <v>193</v>
      </c>
      <c r="E12" s="31"/>
      <c r="F12" s="24" t="s">
        <v>101</v>
      </c>
      <c r="G12" s="149" t="s">
        <v>48</v>
      </c>
      <c r="H12" s="56">
        <v>200000</v>
      </c>
      <c r="I12" s="69"/>
      <c r="J12" s="80"/>
      <c r="K12" s="86"/>
      <c r="L12" s="86"/>
      <c r="M12" s="86"/>
      <c r="N12" s="86"/>
      <c r="O12" s="86" t="s">
        <v>40</v>
      </c>
      <c r="P12" s="86" t="s">
        <v>187</v>
      </c>
      <c r="Q12" s="86" t="s">
        <v>173</v>
      </c>
      <c r="R12" s="95" t="str">
        <f t="shared" si="0"/>
        <v>２　地域愛と人のつながりが広がり、安心して暮らし、生き生きと活躍できる地域づくりのための活動</v>
      </c>
      <c r="S12" s="96" t="s">
        <v>205</v>
      </c>
      <c r="T12" s="56">
        <f t="shared" si="1"/>
        <v>200000</v>
      </c>
      <c r="U12" s="97">
        <v>24</v>
      </c>
      <c r="V12" s="98"/>
      <c r="X12" s="99" t="s">
        <v>129</v>
      </c>
      <c r="Y12" s="2" t="s">
        <v>174</v>
      </c>
      <c r="AD12" s="2"/>
      <c r="AE12" s="2"/>
      <c r="AF12" s="2"/>
      <c r="AG12" s="2"/>
    </row>
    <row r="13" spans="1:33" ht="30.75" customHeight="1" x14ac:dyDescent="0.2">
      <c r="A13" s="9">
        <v>5</v>
      </c>
      <c r="B13" s="146">
        <v>44295</v>
      </c>
      <c r="C13" s="147" t="s">
        <v>156</v>
      </c>
      <c r="D13" s="148" t="s">
        <v>43</v>
      </c>
      <c r="E13" s="31"/>
      <c r="F13" s="24" t="s">
        <v>197</v>
      </c>
      <c r="G13" s="149" t="s">
        <v>167</v>
      </c>
      <c r="H13" s="56">
        <v>85000</v>
      </c>
      <c r="I13" s="69"/>
      <c r="J13" s="80"/>
      <c r="K13" s="86"/>
      <c r="L13" s="86"/>
      <c r="M13" s="86"/>
      <c r="N13" s="86"/>
      <c r="O13" s="86" t="s">
        <v>149</v>
      </c>
      <c r="P13" s="86" t="s">
        <v>68</v>
      </c>
      <c r="Q13" s="86" t="s">
        <v>173</v>
      </c>
      <c r="R13" s="95" t="str">
        <f t="shared" si="0"/>
        <v>２　地域愛と人のつながりが広がり、安心して暮らし、生き生きと活躍できる地域づくりのための活動</v>
      </c>
      <c r="S13" s="96" t="s">
        <v>206</v>
      </c>
      <c r="T13" s="56">
        <f t="shared" si="1"/>
        <v>85000</v>
      </c>
      <c r="U13" s="97">
        <v>25</v>
      </c>
      <c r="V13" s="98"/>
      <c r="X13" s="99" t="s">
        <v>178</v>
      </c>
      <c r="Y13" s="2" t="s">
        <v>165</v>
      </c>
      <c r="AD13" s="2"/>
      <c r="AE13" s="2"/>
      <c r="AF13" s="2"/>
      <c r="AG13" s="2"/>
    </row>
    <row r="14" spans="1:33" ht="30.75" customHeight="1" x14ac:dyDescent="0.2">
      <c r="A14" s="9">
        <v>6</v>
      </c>
      <c r="B14" s="15"/>
      <c r="C14" s="20"/>
      <c r="D14" s="23"/>
      <c r="E14" s="29"/>
      <c r="F14" s="43"/>
      <c r="G14" s="51"/>
      <c r="H14" s="56"/>
      <c r="I14" s="69"/>
      <c r="J14" s="80"/>
      <c r="K14" s="86"/>
      <c r="L14" s="86"/>
      <c r="M14" s="86"/>
      <c r="N14" s="86"/>
      <c r="O14" s="86"/>
      <c r="P14" s="86"/>
      <c r="Q14" s="86"/>
      <c r="R14" s="95" t="str">
        <f t="shared" si="0"/>
        <v>２　地域愛と人のつながりが広がり、安心して暮らし、生き生きと活躍できる地域づくりのための活動</v>
      </c>
      <c r="S14" s="96">
        <v>0</v>
      </c>
      <c r="T14" s="56">
        <f t="shared" si="1"/>
        <v>0</v>
      </c>
      <c r="U14" s="97">
        <v>0</v>
      </c>
      <c r="V14" s="98"/>
      <c r="X14" s="99" t="s">
        <v>128</v>
      </c>
      <c r="Y14" s="2" t="s">
        <v>180</v>
      </c>
      <c r="AD14" s="2"/>
      <c r="AE14" s="2"/>
      <c r="AF14" s="2"/>
      <c r="AG14" s="2"/>
    </row>
    <row r="15" spans="1:33" ht="30.75" customHeight="1" x14ac:dyDescent="0.2">
      <c r="A15" s="9">
        <v>7</v>
      </c>
      <c r="B15" s="16"/>
      <c r="C15" s="21"/>
      <c r="D15" s="25"/>
      <c r="E15" s="30"/>
      <c r="F15" s="43"/>
      <c r="G15" s="51"/>
      <c r="H15" s="56"/>
      <c r="I15" s="69"/>
      <c r="J15" s="80"/>
      <c r="K15" s="86"/>
      <c r="L15" s="86"/>
      <c r="M15" s="86"/>
      <c r="N15" s="86"/>
      <c r="O15" s="86"/>
      <c r="P15" s="86"/>
      <c r="Q15" s="86"/>
      <c r="R15" s="95" t="str">
        <f t="shared" si="0"/>
        <v>２　地域愛と人のつながりが広がり、安心して暮らし、生き生きと活躍できる地域づくりのための活動</v>
      </c>
      <c r="S15" s="96">
        <v>0</v>
      </c>
      <c r="T15" s="56">
        <f t="shared" si="1"/>
        <v>0</v>
      </c>
      <c r="U15" s="97">
        <v>0</v>
      </c>
      <c r="V15" s="98"/>
      <c r="X15" s="99" t="s">
        <v>46</v>
      </c>
      <c r="Y15" s="2" t="s">
        <v>181</v>
      </c>
      <c r="AD15" s="2"/>
      <c r="AE15" s="2"/>
      <c r="AF15" s="2"/>
      <c r="AG15" s="2"/>
    </row>
    <row r="16" spans="1:33" ht="30.75" customHeight="1" x14ac:dyDescent="0.2">
      <c r="A16" s="9">
        <v>8</v>
      </c>
      <c r="B16" s="15"/>
      <c r="C16" s="20"/>
      <c r="D16" s="23"/>
      <c r="E16" s="30"/>
      <c r="F16" s="43"/>
      <c r="G16" s="51"/>
      <c r="H16" s="56"/>
      <c r="I16" s="69"/>
      <c r="J16" s="80"/>
      <c r="K16" s="86"/>
      <c r="L16" s="86"/>
      <c r="M16" s="86"/>
      <c r="N16" s="86"/>
      <c r="O16" s="86"/>
      <c r="P16" s="86"/>
      <c r="Q16" s="86"/>
      <c r="R16" s="95" t="str">
        <f t="shared" si="0"/>
        <v>２　地域愛と人のつながりが広がり、安心して暮らし、生き生きと活躍できる地域づくりのための活動</v>
      </c>
      <c r="S16" s="96">
        <v>0</v>
      </c>
      <c r="T16" s="56">
        <f t="shared" si="1"/>
        <v>0</v>
      </c>
      <c r="U16" s="97">
        <v>0</v>
      </c>
      <c r="V16" s="98"/>
      <c r="X16" s="99" t="s">
        <v>151</v>
      </c>
      <c r="Y16" s="2" t="s">
        <v>182</v>
      </c>
      <c r="AD16" s="2"/>
      <c r="AE16" s="2"/>
      <c r="AF16" s="2"/>
      <c r="AG16" s="2"/>
    </row>
    <row r="17" spans="1:33" ht="30.75" customHeight="1" x14ac:dyDescent="0.2">
      <c r="A17" s="9">
        <v>9</v>
      </c>
      <c r="B17" s="15"/>
      <c r="C17" s="20"/>
      <c r="D17" s="23"/>
      <c r="E17" s="29"/>
      <c r="F17" s="43"/>
      <c r="G17" s="51"/>
      <c r="H17" s="56"/>
      <c r="I17" s="69"/>
      <c r="J17" s="80"/>
      <c r="K17" s="86"/>
      <c r="L17" s="86"/>
      <c r="M17" s="86"/>
      <c r="N17" s="86"/>
      <c r="O17" s="86"/>
      <c r="P17" s="86"/>
      <c r="Q17" s="86"/>
      <c r="R17" s="95" t="str">
        <f t="shared" si="0"/>
        <v>２　地域愛と人のつながりが広がり、安心して暮らし、生き生きと活躍できる地域づくりのための活動</v>
      </c>
      <c r="S17" s="96">
        <v>0</v>
      </c>
      <c r="T17" s="56">
        <f t="shared" si="1"/>
        <v>0</v>
      </c>
      <c r="U17" s="97">
        <v>0</v>
      </c>
      <c r="V17" s="98"/>
      <c r="X17" s="99"/>
      <c r="Y17" s="2" t="s">
        <v>183</v>
      </c>
      <c r="AD17" s="2"/>
      <c r="AE17" s="2"/>
      <c r="AF17" s="2"/>
      <c r="AG17" s="2"/>
    </row>
    <row r="18" spans="1:33" ht="30.75" customHeight="1" x14ac:dyDescent="0.2">
      <c r="A18" s="9">
        <v>10</v>
      </c>
      <c r="B18" s="15"/>
      <c r="C18" s="20"/>
      <c r="D18" s="23"/>
      <c r="E18" s="30"/>
      <c r="F18" s="43"/>
      <c r="G18" s="51"/>
      <c r="H18" s="56"/>
      <c r="I18" s="69"/>
      <c r="J18" s="80"/>
      <c r="K18" s="86"/>
      <c r="L18" s="86"/>
      <c r="M18" s="86"/>
      <c r="N18" s="86"/>
      <c r="O18" s="86"/>
      <c r="P18" s="86"/>
      <c r="Q18" s="86"/>
      <c r="R18" s="95" t="str">
        <f t="shared" si="0"/>
        <v>２　地域愛と人のつながりが広がり、安心して暮らし、生き生きと活躍できる地域づくりのための活動</v>
      </c>
      <c r="S18" s="96">
        <v>0</v>
      </c>
      <c r="T18" s="56">
        <f t="shared" si="1"/>
        <v>0</v>
      </c>
      <c r="U18" s="97">
        <v>0</v>
      </c>
      <c r="V18" s="98"/>
      <c r="Y18" s="2" t="s">
        <v>184</v>
      </c>
      <c r="AD18" s="2"/>
      <c r="AE18" s="2"/>
      <c r="AF18" s="2"/>
      <c r="AG18" s="2"/>
    </row>
    <row r="19" spans="1:33" ht="30.75" customHeight="1" x14ac:dyDescent="0.2">
      <c r="A19" s="9">
        <v>11</v>
      </c>
      <c r="B19" s="15"/>
      <c r="C19" s="20"/>
      <c r="D19" s="23"/>
      <c r="E19" s="29"/>
      <c r="F19" s="43"/>
      <c r="G19" s="51"/>
      <c r="H19" s="56"/>
      <c r="I19" s="69"/>
      <c r="J19" s="80"/>
      <c r="K19" s="86"/>
      <c r="L19" s="86"/>
      <c r="M19" s="86"/>
      <c r="N19" s="86"/>
      <c r="O19" s="86"/>
      <c r="P19" s="86"/>
      <c r="Q19" s="86"/>
      <c r="R19" s="95" t="str">
        <f t="shared" si="0"/>
        <v>２　地域愛と人のつながりが広がり、安心して暮らし、生き生きと活躍できる地域づくりのための活動</v>
      </c>
      <c r="S19" s="96">
        <v>0</v>
      </c>
      <c r="T19" s="56">
        <f t="shared" si="1"/>
        <v>0</v>
      </c>
      <c r="U19" s="97">
        <v>0</v>
      </c>
      <c r="V19" s="98"/>
      <c r="Y19" s="2" t="s">
        <v>185</v>
      </c>
      <c r="AD19" s="2"/>
      <c r="AE19" s="2"/>
      <c r="AF19" s="2"/>
      <c r="AG19" s="2"/>
    </row>
    <row r="20" spans="1:33" ht="30.75" customHeight="1" x14ac:dyDescent="0.2">
      <c r="A20" s="9">
        <v>12</v>
      </c>
      <c r="B20" s="15"/>
      <c r="C20" s="20"/>
      <c r="D20" s="23"/>
      <c r="E20" s="29"/>
      <c r="F20" s="45"/>
      <c r="G20" s="51"/>
      <c r="H20" s="56"/>
      <c r="I20" s="69"/>
      <c r="J20" s="80"/>
      <c r="K20" s="86"/>
      <c r="L20" s="86"/>
      <c r="M20" s="86"/>
      <c r="N20" s="86"/>
      <c r="O20" s="86"/>
      <c r="P20" s="86"/>
      <c r="Q20" s="86"/>
      <c r="R20" s="95" t="str">
        <f t="shared" si="0"/>
        <v>２　地域愛と人のつながりが広がり、安心して暮らし、生き生きと活躍できる地域づくりのための活動</v>
      </c>
      <c r="S20" s="96">
        <v>0</v>
      </c>
      <c r="T20" s="56">
        <f t="shared" si="1"/>
        <v>0</v>
      </c>
      <c r="U20" s="97">
        <v>0</v>
      </c>
      <c r="V20" s="98"/>
      <c r="AD20" s="2"/>
      <c r="AE20" s="2"/>
      <c r="AF20" s="2"/>
      <c r="AG20" s="2"/>
    </row>
    <row r="21" spans="1:33" ht="30.75" customHeight="1" x14ac:dyDescent="0.2">
      <c r="A21" s="9">
        <v>13</v>
      </c>
      <c r="B21" s="15"/>
      <c r="C21" s="20"/>
      <c r="D21" s="23"/>
      <c r="E21" s="29"/>
      <c r="F21" s="43"/>
      <c r="G21" s="51"/>
      <c r="H21" s="56"/>
      <c r="I21" s="69"/>
      <c r="J21" s="80"/>
      <c r="K21" s="86"/>
      <c r="L21" s="86"/>
      <c r="M21" s="86"/>
      <c r="N21" s="86"/>
      <c r="O21" s="86"/>
      <c r="P21" s="86"/>
      <c r="Q21" s="86"/>
      <c r="R21" s="95" t="str">
        <f t="shared" si="0"/>
        <v>２　地域愛と人のつながりが広がり、安心して暮らし、生き生きと活躍できる地域づくりのための活動</v>
      </c>
      <c r="S21" s="96">
        <v>0</v>
      </c>
      <c r="T21" s="56">
        <f t="shared" si="1"/>
        <v>0</v>
      </c>
      <c r="U21" s="97">
        <v>0</v>
      </c>
      <c r="V21" s="98"/>
      <c r="AD21" s="2"/>
      <c r="AE21" s="2"/>
      <c r="AF21" s="2"/>
      <c r="AG21" s="2"/>
    </row>
    <row r="22" spans="1:33" ht="30.75" customHeight="1" x14ac:dyDescent="0.2">
      <c r="A22" s="9">
        <v>14</v>
      </c>
      <c r="B22" s="15"/>
      <c r="C22" s="20"/>
      <c r="D22" s="23"/>
      <c r="E22" s="29"/>
      <c r="F22" s="43"/>
      <c r="G22" s="51"/>
      <c r="H22" s="56"/>
      <c r="I22" s="69"/>
      <c r="J22" s="80"/>
      <c r="K22" s="86"/>
      <c r="L22" s="86"/>
      <c r="M22" s="86"/>
      <c r="N22" s="86"/>
      <c r="O22" s="86"/>
      <c r="P22" s="86"/>
      <c r="Q22" s="86"/>
      <c r="R22" s="95" t="str">
        <f t="shared" si="0"/>
        <v>２　地域愛と人のつながりが広がり、安心して暮らし、生き生きと活躍できる地域づくりのための活動</v>
      </c>
      <c r="S22" s="96">
        <v>0</v>
      </c>
      <c r="T22" s="56">
        <f t="shared" si="1"/>
        <v>0</v>
      </c>
      <c r="U22" s="97">
        <v>0</v>
      </c>
      <c r="V22" s="98"/>
      <c r="AD22" s="2"/>
      <c r="AE22" s="2"/>
      <c r="AF22" s="2"/>
      <c r="AG22" s="2"/>
    </row>
    <row r="23" spans="1:33" ht="30.75" customHeight="1" x14ac:dyDescent="0.2">
      <c r="A23" s="9">
        <v>15</v>
      </c>
      <c r="B23" s="15"/>
      <c r="C23" s="20"/>
      <c r="D23" s="23"/>
      <c r="E23" s="29"/>
      <c r="F23" s="43"/>
      <c r="G23" s="51"/>
      <c r="H23" s="56"/>
      <c r="I23" s="69"/>
      <c r="J23" s="80"/>
      <c r="K23" s="86"/>
      <c r="L23" s="86"/>
      <c r="M23" s="86"/>
      <c r="N23" s="86"/>
      <c r="O23" s="86"/>
      <c r="P23" s="86"/>
      <c r="Q23" s="86"/>
      <c r="R23" s="95" t="str">
        <f t="shared" si="0"/>
        <v>２　地域愛と人のつながりが広がり、安心して暮らし、生き生きと活躍できる地域づくりのための活動</v>
      </c>
      <c r="S23" s="96">
        <v>0</v>
      </c>
      <c r="T23" s="56">
        <f t="shared" si="1"/>
        <v>0</v>
      </c>
      <c r="U23" s="97">
        <v>0</v>
      </c>
      <c r="V23" s="98"/>
      <c r="AD23" s="2"/>
      <c r="AE23" s="2"/>
      <c r="AF23" s="2"/>
      <c r="AG23" s="2"/>
    </row>
    <row r="24" spans="1:33" ht="30.75" customHeight="1" x14ac:dyDescent="0.2">
      <c r="A24" s="9">
        <v>16</v>
      </c>
      <c r="B24" s="16"/>
      <c r="C24" s="21"/>
      <c r="D24" s="25"/>
      <c r="E24" s="30"/>
      <c r="F24" s="43"/>
      <c r="G24" s="51"/>
      <c r="H24" s="56"/>
      <c r="I24" s="69"/>
      <c r="J24" s="80"/>
      <c r="K24" s="86"/>
      <c r="L24" s="86"/>
      <c r="M24" s="86"/>
      <c r="N24" s="86"/>
      <c r="O24" s="86"/>
      <c r="P24" s="86"/>
      <c r="Q24" s="86"/>
      <c r="R24" s="95" t="str">
        <f t="shared" si="0"/>
        <v>２　地域愛と人のつながりが広がり、安心して暮らし、生き生きと活躍できる地域づくりのための活動</v>
      </c>
      <c r="S24" s="96">
        <v>0</v>
      </c>
      <c r="T24" s="56">
        <f t="shared" si="1"/>
        <v>0</v>
      </c>
      <c r="U24" s="97">
        <v>0</v>
      </c>
      <c r="V24" s="98"/>
      <c r="AD24" s="2"/>
      <c r="AE24" s="2"/>
      <c r="AF24" s="2"/>
      <c r="AG24" s="2"/>
    </row>
    <row r="25" spans="1:33" ht="30.75" customHeight="1" x14ac:dyDescent="0.2">
      <c r="A25" s="9">
        <v>17</v>
      </c>
      <c r="B25" s="16"/>
      <c r="C25" s="21"/>
      <c r="D25" s="25"/>
      <c r="E25" s="29"/>
      <c r="F25" s="43"/>
      <c r="G25" s="51"/>
      <c r="H25" s="56"/>
      <c r="I25" s="69"/>
      <c r="J25" s="80"/>
      <c r="K25" s="86"/>
      <c r="L25" s="86"/>
      <c r="M25" s="86"/>
      <c r="N25" s="86"/>
      <c r="O25" s="86"/>
      <c r="P25" s="86"/>
      <c r="Q25" s="86"/>
      <c r="R25" s="95" t="str">
        <f t="shared" si="0"/>
        <v>２　地域愛と人のつながりが広がり、安心して暮らし、生き生きと活躍できる地域づくりのための活動</v>
      </c>
      <c r="S25" s="96">
        <v>0</v>
      </c>
      <c r="T25" s="56">
        <f t="shared" si="1"/>
        <v>0</v>
      </c>
      <c r="U25" s="97">
        <v>0</v>
      </c>
      <c r="V25" s="98"/>
      <c r="AD25" s="2"/>
      <c r="AE25" s="2"/>
      <c r="AF25" s="2"/>
      <c r="AG25" s="2"/>
    </row>
    <row r="26" spans="1:33" ht="30.75" customHeight="1" x14ac:dyDescent="0.2">
      <c r="A26" s="9">
        <v>18</v>
      </c>
      <c r="B26" s="16"/>
      <c r="C26" s="21"/>
      <c r="D26" s="25"/>
      <c r="E26" s="30"/>
      <c r="F26" s="43"/>
      <c r="G26" s="51"/>
      <c r="H26" s="56"/>
      <c r="I26" s="70"/>
      <c r="J26" s="81"/>
      <c r="K26" s="86"/>
      <c r="L26" s="86"/>
      <c r="M26" s="86"/>
      <c r="N26" s="86"/>
      <c r="O26" s="86"/>
      <c r="P26" s="86"/>
      <c r="Q26" s="86"/>
      <c r="R26" s="95" t="str">
        <f t="shared" si="0"/>
        <v>２　地域愛と人のつながりが広がり、安心して暮らし、生き生きと活躍できる地域づくりのための活動</v>
      </c>
      <c r="S26" s="96">
        <v>0</v>
      </c>
      <c r="T26" s="56">
        <f t="shared" si="1"/>
        <v>0</v>
      </c>
      <c r="U26" s="97">
        <v>0</v>
      </c>
      <c r="V26" s="98"/>
      <c r="AD26" s="2"/>
      <c r="AE26" s="2"/>
      <c r="AF26" s="2"/>
      <c r="AG26" s="2"/>
    </row>
    <row r="27" spans="1:33" ht="30.75" customHeight="1" x14ac:dyDescent="0.2">
      <c r="A27" s="9">
        <v>19</v>
      </c>
      <c r="B27" s="15"/>
      <c r="C27" s="20"/>
      <c r="D27" s="23"/>
      <c r="E27" s="29"/>
      <c r="F27" s="43"/>
      <c r="G27" s="51"/>
      <c r="H27" s="56"/>
      <c r="I27" s="71"/>
      <c r="J27" s="82"/>
      <c r="K27" s="86"/>
      <c r="L27" s="86"/>
      <c r="M27" s="86"/>
      <c r="N27" s="86"/>
      <c r="O27" s="86"/>
      <c r="P27" s="86"/>
      <c r="Q27" s="86"/>
      <c r="R27" s="95" t="str">
        <f t="shared" si="0"/>
        <v>２　地域愛と人のつながりが広がり、安心して暮らし、生き生きと活躍できる地域づくりのための活動</v>
      </c>
      <c r="S27" s="96">
        <v>0</v>
      </c>
      <c r="T27" s="56">
        <f t="shared" si="1"/>
        <v>0</v>
      </c>
      <c r="U27" s="97">
        <v>0</v>
      </c>
      <c r="V27" s="98"/>
      <c r="AD27" s="2"/>
      <c r="AE27" s="2"/>
      <c r="AF27" s="2"/>
      <c r="AG27" s="2"/>
    </row>
    <row r="28" spans="1:33" ht="30.75" customHeight="1" x14ac:dyDescent="0.2">
      <c r="A28" s="9">
        <v>20</v>
      </c>
      <c r="B28" s="16"/>
      <c r="C28" s="21"/>
      <c r="D28" s="25"/>
      <c r="E28" s="30"/>
      <c r="F28" s="43"/>
      <c r="G28" s="51"/>
      <c r="H28" s="56"/>
      <c r="I28" s="72"/>
      <c r="J28" s="83"/>
      <c r="K28" s="86"/>
      <c r="L28" s="86"/>
      <c r="M28" s="86"/>
      <c r="N28" s="86"/>
      <c r="O28" s="86"/>
      <c r="P28" s="86"/>
      <c r="Q28" s="86"/>
      <c r="R28" s="95" t="str">
        <f t="shared" si="0"/>
        <v>２　地域愛と人のつながりが広がり、安心して暮らし、生き生きと活躍できる地域づくりのための活動</v>
      </c>
      <c r="S28" s="96">
        <v>0</v>
      </c>
      <c r="T28" s="56">
        <f t="shared" si="1"/>
        <v>0</v>
      </c>
      <c r="U28" s="97">
        <v>0</v>
      </c>
      <c r="V28" s="98"/>
      <c r="AD28" s="2"/>
      <c r="AE28" s="2"/>
      <c r="AF28" s="2"/>
      <c r="AG28" s="2"/>
    </row>
    <row r="29" spans="1:33" ht="30.75" customHeight="1" x14ac:dyDescent="0.2">
      <c r="A29" s="9">
        <v>21</v>
      </c>
      <c r="B29" s="15"/>
      <c r="C29" s="20"/>
      <c r="D29" s="23"/>
      <c r="E29" s="29"/>
      <c r="F29" s="43"/>
      <c r="G29" s="51"/>
      <c r="H29" s="56"/>
      <c r="I29" s="69"/>
      <c r="J29" s="80"/>
      <c r="K29" s="86"/>
      <c r="L29" s="86"/>
      <c r="M29" s="86"/>
      <c r="N29" s="86"/>
      <c r="O29" s="86"/>
      <c r="P29" s="86"/>
      <c r="Q29" s="86"/>
      <c r="R29" s="95" t="str">
        <f t="shared" si="0"/>
        <v>２　地域愛と人のつながりが広がり、安心して暮らし、生き生きと活躍できる地域づくりのための活動</v>
      </c>
      <c r="S29" s="96">
        <v>0</v>
      </c>
      <c r="T29" s="56">
        <f t="shared" si="1"/>
        <v>0</v>
      </c>
      <c r="U29" s="97">
        <v>0</v>
      </c>
      <c r="V29" s="98"/>
      <c r="AD29" s="2"/>
      <c r="AE29" s="2"/>
      <c r="AF29" s="2"/>
      <c r="AG29" s="2"/>
    </row>
    <row r="30" spans="1:33" ht="30.75" customHeight="1" x14ac:dyDescent="0.2">
      <c r="A30" s="9">
        <v>22</v>
      </c>
      <c r="B30" s="16"/>
      <c r="C30" s="21"/>
      <c r="D30" s="25"/>
      <c r="E30" s="30"/>
      <c r="F30" s="43"/>
      <c r="G30" s="51"/>
      <c r="H30" s="56"/>
      <c r="I30" s="73"/>
      <c r="J30" s="84"/>
      <c r="K30" s="86"/>
      <c r="L30" s="86"/>
      <c r="M30" s="86"/>
      <c r="N30" s="86"/>
      <c r="O30" s="86"/>
      <c r="P30" s="86"/>
      <c r="Q30" s="86"/>
      <c r="R30" s="95" t="str">
        <f t="shared" si="0"/>
        <v>２　地域愛と人のつながりが広がり、安心して暮らし、生き生きと活躍できる地域づくりのための活動</v>
      </c>
      <c r="S30" s="96">
        <v>0</v>
      </c>
      <c r="T30" s="56">
        <f t="shared" si="1"/>
        <v>0</v>
      </c>
      <c r="U30" s="97">
        <v>0</v>
      </c>
      <c r="V30" s="98"/>
      <c r="AD30" s="2"/>
      <c r="AE30" s="2"/>
      <c r="AF30" s="2"/>
      <c r="AG30" s="2"/>
    </row>
    <row r="31" spans="1:33" ht="30.75" customHeight="1" x14ac:dyDescent="0.2">
      <c r="A31" s="9">
        <v>23</v>
      </c>
      <c r="B31" s="15"/>
      <c r="C31" s="20"/>
      <c r="D31" s="23"/>
      <c r="E31" s="30"/>
      <c r="F31" s="43"/>
      <c r="G31" s="51"/>
      <c r="H31" s="56"/>
      <c r="I31" s="73"/>
      <c r="J31" s="84"/>
      <c r="K31" s="86"/>
      <c r="L31" s="86"/>
      <c r="M31" s="86"/>
      <c r="N31" s="86"/>
      <c r="O31" s="86"/>
      <c r="P31" s="86"/>
      <c r="Q31" s="86"/>
      <c r="R31" s="95" t="str">
        <f t="shared" si="0"/>
        <v>２　地域愛と人のつながりが広がり、安心して暮らし、生き生きと活躍できる地域づくりのための活動</v>
      </c>
      <c r="S31" s="96">
        <v>0</v>
      </c>
      <c r="T31" s="56">
        <f t="shared" si="1"/>
        <v>0</v>
      </c>
      <c r="U31" s="97">
        <v>0</v>
      </c>
      <c r="V31" s="98"/>
      <c r="AD31" s="2"/>
      <c r="AE31" s="2"/>
      <c r="AF31" s="2"/>
      <c r="AG31" s="2"/>
    </row>
    <row r="32" spans="1:33" ht="30.75" customHeight="1" x14ac:dyDescent="0.2">
      <c r="A32" s="9">
        <v>24</v>
      </c>
      <c r="B32" s="16"/>
      <c r="C32" s="21"/>
      <c r="D32" s="25"/>
      <c r="E32" s="30"/>
      <c r="F32" s="43"/>
      <c r="G32" s="51"/>
      <c r="H32" s="56"/>
      <c r="I32" s="73"/>
      <c r="J32" s="84"/>
      <c r="K32" s="86"/>
      <c r="L32" s="86"/>
      <c r="M32" s="86"/>
      <c r="N32" s="86"/>
      <c r="O32" s="86"/>
      <c r="P32" s="86"/>
      <c r="Q32" s="86"/>
      <c r="R32" s="95" t="str">
        <f t="shared" si="0"/>
        <v>２　地域愛と人のつながりが広がり、安心して暮らし、生き生きと活躍できる地域づくりのための活動</v>
      </c>
      <c r="S32" s="96">
        <v>0</v>
      </c>
      <c r="T32" s="56">
        <f t="shared" si="1"/>
        <v>0</v>
      </c>
      <c r="U32" s="97">
        <v>0</v>
      </c>
      <c r="V32" s="98"/>
      <c r="AD32" s="2"/>
      <c r="AE32" s="2"/>
      <c r="AF32" s="2"/>
      <c r="AG32" s="2"/>
    </row>
    <row r="33" spans="1:33" ht="30.75" customHeight="1" x14ac:dyDescent="0.2">
      <c r="A33" s="9">
        <v>25</v>
      </c>
      <c r="B33" s="16"/>
      <c r="C33" s="21"/>
      <c r="D33" s="25"/>
      <c r="E33" s="30"/>
      <c r="F33" s="43"/>
      <c r="G33" s="51"/>
      <c r="H33" s="56"/>
      <c r="I33" s="73"/>
      <c r="J33" s="84"/>
      <c r="K33" s="86"/>
      <c r="L33" s="86"/>
      <c r="M33" s="86"/>
      <c r="N33" s="86"/>
      <c r="O33" s="86"/>
      <c r="P33" s="86"/>
      <c r="Q33" s="86"/>
      <c r="R33" s="95" t="str">
        <f t="shared" si="0"/>
        <v>２　地域愛と人のつながりが広がり、安心して暮らし、生き生きと活躍できる地域づくりのための活動</v>
      </c>
      <c r="S33" s="96">
        <v>0</v>
      </c>
      <c r="T33" s="56">
        <f t="shared" si="1"/>
        <v>0</v>
      </c>
      <c r="U33" s="97">
        <v>0</v>
      </c>
      <c r="V33" s="98"/>
      <c r="AD33" s="2"/>
      <c r="AE33" s="2"/>
      <c r="AF33" s="2"/>
      <c r="AG33" s="2"/>
    </row>
    <row r="34" spans="1:33" ht="30.75" customHeight="1" x14ac:dyDescent="0.2">
      <c r="A34" s="9">
        <v>26</v>
      </c>
      <c r="B34" s="16"/>
      <c r="C34" s="21"/>
      <c r="D34" s="25"/>
      <c r="E34" s="29"/>
      <c r="F34" s="43"/>
      <c r="G34" s="51"/>
      <c r="H34" s="56"/>
      <c r="I34" s="73"/>
      <c r="J34" s="84"/>
      <c r="K34" s="86"/>
      <c r="L34" s="86"/>
      <c r="M34" s="86"/>
      <c r="N34" s="86"/>
      <c r="O34" s="86"/>
      <c r="P34" s="86"/>
      <c r="Q34" s="86"/>
      <c r="R34" s="95" t="str">
        <f t="shared" si="0"/>
        <v>２　地域愛と人のつながりが広がり、安心して暮らし、生き生きと活躍できる地域づくりのための活動</v>
      </c>
      <c r="S34" s="96">
        <v>0</v>
      </c>
      <c r="T34" s="56">
        <f t="shared" si="1"/>
        <v>0</v>
      </c>
      <c r="U34" s="97">
        <v>0</v>
      </c>
      <c r="V34" s="98"/>
      <c r="AD34" s="2"/>
      <c r="AE34" s="2"/>
      <c r="AF34" s="2"/>
      <c r="AG34" s="2"/>
    </row>
    <row r="35" spans="1:33" ht="30.75" customHeight="1" x14ac:dyDescent="0.2">
      <c r="A35" s="9">
        <v>27</v>
      </c>
      <c r="B35" s="16"/>
      <c r="C35" s="21"/>
      <c r="D35" s="25"/>
      <c r="E35" s="30"/>
      <c r="F35" s="43"/>
      <c r="G35" s="51"/>
      <c r="H35" s="56"/>
      <c r="I35" s="70"/>
      <c r="J35" s="81"/>
      <c r="K35" s="86"/>
      <c r="L35" s="86"/>
      <c r="M35" s="86"/>
      <c r="N35" s="86"/>
      <c r="O35" s="86"/>
      <c r="P35" s="86"/>
      <c r="Q35" s="86"/>
      <c r="R35" s="95" t="str">
        <f t="shared" si="0"/>
        <v>２　地域愛と人のつながりが広がり、安心して暮らし、生き生きと活躍できる地域づくりのための活動</v>
      </c>
      <c r="S35" s="96">
        <v>0</v>
      </c>
      <c r="T35" s="56">
        <f t="shared" si="1"/>
        <v>0</v>
      </c>
      <c r="U35" s="97">
        <v>0</v>
      </c>
      <c r="V35" s="98"/>
      <c r="AD35" s="2"/>
      <c r="AE35" s="2"/>
      <c r="AF35" s="2"/>
      <c r="AG35" s="2"/>
    </row>
    <row r="36" spans="1:33" ht="30.75" customHeight="1" x14ac:dyDescent="0.2">
      <c r="A36" s="9">
        <v>28</v>
      </c>
      <c r="B36" s="15"/>
      <c r="C36" s="20"/>
      <c r="D36" s="23"/>
      <c r="E36" s="30"/>
      <c r="F36" s="43"/>
      <c r="G36" s="51"/>
      <c r="H36" s="56"/>
      <c r="I36" s="70"/>
      <c r="J36" s="81"/>
      <c r="K36" s="86"/>
      <c r="L36" s="86"/>
      <c r="M36" s="86"/>
      <c r="N36" s="86"/>
      <c r="O36" s="86"/>
      <c r="P36" s="86"/>
      <c r="Q36" s="86"/>
      <c r="R36" s="95" t="str">
        <f t="shared" si="0"/>
        <v>２　地域愛と人のつながりが広がり、安心して暮らし、生き生きと活躍できる地域づくりのための活動</v>
      </c>
      <c r="S36" s="96">
        <v>0</v>
      </c>
      <c r="T36" s="56">
        <f t="shared" si="1"/>
        <v>0</v>
      </c>
      <c r="U36" s="97">
        <v>0</v>
      </c>
      <c r="V36" s="98"/>
      <c r="AD36" s="2"/>
      <c r="AE36" s="2"/>
      <c r="AF36" s="2"/>
      <c r="AG36" s="2"/>
    </row>
    <row r="37" spans="1:33" ht="30.75" customHeight="1" x14ac:dyDescent="0.2">
      <c r="A37" s="9">
        <v>29</v>
      </c>
      <c r="B37" s="15"/>
      <c r="C37" s="20"/>
      <c r="D37" s="23"/>
      <c r="E37" s="30"/>
      <c r="F37" s="43"/>
      <c r="G37" s="51"/>
      <c r="H37" s="56"/>
      <c r="I37" s="70"/>
      <c r="J37" s="81"/>
      <c r="K37" s="86"/>
      <c r="L37" s="86"/>
      <c r="M37" s="86"/>
      <c r="N37" s="86"/>
      <c r="O37" s="86"/>
      <c r="P37" s="86"/>
      <c r="Q37" s="86"/>
      <c r="R37" s="95" t="str">
        <f t="shared" si="0"/>
        <v>２　地域愛と人のつながりが広がり、安心して暮らし、生き生きと活躍できる地域づくりのための活動</v>
      </c>
      <c r="S37" s="96">
        <v>0</v>
      </c>
      <c r="T37" s="56">
        <f t="shared" si="1"/>
        <v>0</v>
      </c>
      <c r="U37" s="97">
        <v>0</v>
      </c>
      <c r="V37" s="98"/>
      <c r="AD37" s="2"/>
      <c r="AE37" s="2"/>
      <c r="AF37" s="2"/>
      <c r="AG37" s="2"/>
    </row>
    <row r="38" spans="1:33" ht="30.75" customHeight="1" x14ac:dyDescent="0.2">
      <c r="A38" s="9">
        <v>30</v>
      </c>
      <c r="B38" s="15"/>
      <c r="C38" s="20"/>
      <c r="D38" s="23"/>
      <c r="E38" s="30"/>
      <c r="F38" s="43"/>
      <c r="G38" s="51"/>
      <c r="H38" s="56"/>
      <c r="I38" s="70"/>
      <c r="J38" s="81"/>
      <c r="K38" s="86"/>
      <c r="L38" s="86"/>
      <c r="M38" s="86"/>
      <c r="N38" s="86"/>
      <c r="O38" s="86"/>
      <c r="P38" s="86"/>
      <c r="Q38" s="86"/>
      <c r="R38" s="95" t="str">
        <f t="shared" si="0"/>
        <v>２　地域愛と人のつながりが広がり、安心して暮らし、生き生きと活躍できる地域づくりのための活動</v>
      </c>
      <c r="S38" s="96">
        <v>0</v>
      </c>
      <c r="T38" s="56">
        <f t="shared" si="1"/>
        <v>0</v>
      </c>
      <c r="U38" s="97">
        <v>0</v>
      </c>
      <c r="V38" s="98"/>
      <c r="AD38" s="2"/>
      <c r="AE38" s="2"/>
      <c r="AF38" s="2"/>
      <c r="AG38" s="2"/>
    </row>
    <row r="39" spans="1:33" ht="30.75" customHeight="1" x14ac:dyDescent="0.2">
      <c r="A39" s="9">
        <v>31</v>
      </c>
      <c r="B39" s="15"/>
      <c r="C39" s="20"/>
      <c r="D39" s="23"/>
      <c r="E39" s="29"/>
      <c r="F39" s="43"/>
      <c r="G39" s="51"/>
      <c r="H39" s="56"/>
      <c r="I39" s="69"/>
      <c r="J39" s="80"/>
      <c r="K39" s="86"/>
      <c r="L39" s="86"/>
      <c r="M39" s="86"/>
      <c r="N39" s="86"/>
      <c r="O39" s="86"/>
      <c r="P39" s="86"/>
      <c r="Q39" s="86"/>
      <c r="R39" s="95" t="str">
        <f t="shared" si="0"/>
        <v>２　地域愛と人のつながりが広がり、安心して暮らし、生き生きと活躍できる地域づくりのための活動</v>
      </c>
      <c r="S39" s="96">
        <v>0</v>
      </c>
      <c r="T39" s="56">
        <f t="shared" si="1"/>
        <v>0</v>
      </c>
      <c r="U39" s="97">
        <v>0</v>
      </c>
      <c r="V39" s="98"/>
      <c r="AD39" s="2"/>
      <c r="AE39" s="2"/>
      <c r="AF39" s="2"/>
      <c r="AG39" s="2"/>
    </row>
    <row r="40" spans="1:33" ht="30.75" customHeight="1" x14ac:dyDescent="0.2">
      <c r="A40" s="9">
        <v>32</v>
      </c>
      <c r="B40" s="15"/>
      <c r="C40" s="20"/>
      <c r="D40" s="23"/>
      <c r="E40" s="30"/>
      <c r="F40" s="43"/>
      <c r="G40" s="51"/>
      <c r="H40" s="56"/>
      <c r="I40" s="73"/>
      <c r="J40" s="84"/>
      <c r="K40" s="86"/>
      <c r="L40" s="86"/>
      <c r="M40" s="86"/>
      <c r="N40" s="86"/>
      <c r="O40" s="86"/>
      <c r="P40" s="86"/>
      <c r="Q40" s="86"/>
      <c r="R40" s="95" t="str">
        <f t="shared" si="0"/>
        <v>２　地域愛と人のつながりが広がり、安心して暮らし、生き生きと活躍できる地域づくりのための活動</v>
      </c>
      <c r="S40" s="96">
        <v>0</v>
      </c>
      <c r="T40" s="56">
        <f t="shared" si="1"/>
        <v>0</v>
      </c>
      <c r="U40" s="97">
        <v>0</v>
      </c>
      <c r="V40" s="98"/>
      <c r="AD40" s="2"/>
      <c r="AE40" s="2"/>
      <c r="AF40" s="2"/>
      <c r="AG40" s="2"/>
    </row>
    <row r="41" spans="1:33" ht="30.75" customHeight="1" x14ac:dyDescent="0.2">
      <c r="A41" s="9">
        <v>33</v>
      </c>
      <c r="B41" s="16"/>
      <c r="C41" s="21"/>
      <c r="D41" s="25"/>
      <c r="E41" s="30"/>
      <c r="F41" s="43"/>
      <c r="G41" s="51"/>
      <c r="H41" s="56"/>
      <c r="I41" s="73"/>
      <c r="J41" s="84"/>
      <c r="K41" s="86"/>
      <c r="L41" s="86"/>
      <c r="M41" s="86"/>
      <c r="N41" s="86"/>
      <c r="O41" s="86"/>
      <c r="P41" s="86"/>
      <c r="Q41" s="86"/>
      <c r="R41" s="95" t="str">
        <f t="shared" si="0"/>
        <v>２　地域愛と人のつながりが広がり、安心して暮らし、生き生きと活躍できる地域づくりのための活動</v>
      </c>
      <c r="S41" s="96">
        <v>0</v>
      </c>
      <c r="T41" s="56">
        <f t="shared" si="1"/>
        <v>0</v>
      </c>
      <c r="U41" s="97">
        <v>0</v>
      </c>
      <c r="V41" s="98"/>
      <c r="AD41" s="2"/>
      <c r="AE41" s="2"/>
      <c r="AF41" s="2"/>
      <c r="AG41" s="2"/>
    </row>
    <row r="42" spans="1:33" ht="30.75" customHeight="1" x14ac:dyDescent="0.2">
      <c r="A42" s="9">
        <v>34</v>
      </c>
      <c r="B42" s="15"/>
      <c r="C42" s="20"/>
      <c r="D42" s="23"/>
      <c r="E42" s="29"/>
      <c r="F42" s="43"/>
      <c r="G42" s="51"/>
      <c r="H42" s="56"/>
      <c r="I42" s="73"/>
      <c r="J42" s="84"/>
      <c r="K42" s="86"/>
      <c r="L42" s="86"/>
      <c r="M42" s="86"/>
      <c r="N42" s="86"/>
      <c r="O42" s="86"/>
      <c r="P42" s="86"/>
      <c r="Q42" s="86"/>
      <c r="R42" s="95" t="str">
        <f t="shared" si="0"/>
        <v>２　地域愛と人のつながりが広がり、安心して暮らし、生き生きと活躍できる地域づくりのための活動</v>
      </c>
      <c r="S42" s="96">
        <v>0</v>
      </c>
      <c r="T42" s="56">
        <f t="shared" si="1"/>
        <v>0</v>
      </c>
      <c r="U42" s="97">
        <v>0</v>
      </c>
      <c r="V42" s="98"/>
      <c r="AD42" s="2"/>
      <c r="AE42" s="2"/>
      <c r="AF42" s="2"/>
      <c r="AG42" s="2"/>
    </row>
    <row r="43" spans="1:33" ht="30.75" customHeight="1" x14ac:dyDescent="0.2">
      <c r="A43" s="9">
        <v>35</v>
      </c>
      <c r="B43" s="16"/>
      <c r="C43" s="21"/>
      <c r="D43" s="25"/>
      <c r="E43" s="29"/>
      <c r="F43" s="43"/>
      <c r="G43" s="51"/>
      <c r="H43" s="56"/>
      <c r="I43" s="73"/>
      <c r="J43" s="84"/>
      <c r="K43" s="86"/>
      <c r="L43" s="86"/>
      <c r="M43" s="86"/>
      <c r="N43" s="86"/>
      <c r="O43" s="86"/>
      <c r="P43" s="86"/>
      <c r="Q43" s="86"/>
      <c r="R43" s="95" t="str">
        <f t="shared" si="0"/>
        <v>２　地域愛と人のつながりが広がり、安心して暮らし、生き生きと活躍できる地域づくりのための活動</v>
      </c>
      <c r="S43" s="96">
        <v>0</v>
      </c>
      <c r="T43" s="56">
        <f t="shared" si="1"/>
        <v>0</v>
      </c>
      <c r="U43" s="97">
        <v>0</v>
      </c>
      <c r="V43" s="98"/>
      <c r="AD43" s="2"/>
      <c r="AE43" s="2"/>
      <c r="AF43" s="2"/>
      <c r="AG43" s="2"/>
    </row>
    <row r="44" spans="1:33" ht="30.75" customHeight="1" x14ac:dyDescent="0.2">
      <c r="A44" s="9">
        <v>36</v>
      </c>
      <c r="B44" s="16"/>
      <c r="C44" s="21"/>
      <c r="D44" s="25"/>
      <c r="E44" s="29"/>
      <c r="F44" s="43"/>
      <c r="G44" s="51"/>
      <c r="H44" s="56"/>
      <c r="I44" s="73"/>
      <c r="J44" s="84"/>
      <c r="K44" s="86"/>
      <c r="L44" s="86"/>
      <c r="M44" s="86"/>
      <c r="N44" s="86"/>
      <c r="O44" s="86"/>
      <c r="P44" s="86"/>
      <c r="Q44" s="86"/>
      <c r="R44" s="95" t="str">
        <f t="shared" si="0"/>
        <v>２　地域愛と人のつながりが広がり、安心して暮らし、生き生きと活躍できる地域づくりのための活動</v>
      </c>
      <c r="S44" s="96">
        <v>0</v>
      </c>
      <c r="T44" s="56">
        <f t="shared" si="1"/>
        <v>0</v>
      </c>
      <c r="U44" s="97">
        <v>0</v>
      </c>
      <c r="V44" s="98"/>
      <c r="AD44" s="2"/>
      <c r="AE44" s="2"/>
      <c r="AF44" s="2"/>
      <c r="AG44" s="2"/>
    </row>
    <row r="45" spans="1:33" ht="30.75" customHeight="1" x14ac:dyDescent="0.2">
      <c r="A45" s="9">
        <v>37</v>
      </c>
      <c r="B45" s="15"/>
      <c r="C45" s="20"/>
      <c r="D45" s="23"/>
      <c r="E45" s="29"/>
      <c r="F45" s="43"/>
      <c r="G45" s="51"/>
      <c r="H45" s="56"/>
      <c r="I45" s="69"/>
      <c r="J45" s="80"/>
      <c r="K45" s="86"/>
      <c r="L45" s="86"/>
      <c r="M45" s="86"/>
      <c r="N45" s="86"/>
      <c r="O45" s="86"/>
      <c r="P45" s="86"/>
      <c r="Q45" s="86"/>
      <c r="R45" s="95" t="str">
        <f t="shared" si="0"/>
        <v>２　地域愛と人のつながりが広がり、安心して暮らし、生き生きと活躍できる地域づくりのための活動</v>
      </c>
      <c r="S45" s="96">
        <v>0</v>
      </c>
      <c r="T45" s="56">
        <f t="shared" si="1"/>
        <v>0</v>
      </c>
      <c r="U45" s="97">
        <v>0</v>
      </c>
      <c r="V45" s="98"/>
      <c r="AD45" s="2"/>
      <c r="AE45" s="2"/>
      <c r="AF45" s="2"/>
      <c r="AG45" s="2"/>
    </row>
    <row r="46" spans="1:33" ht="30.75" customHeight="1" x14ac:dyDescent="0.2">
      <c r="A46" s="9">
        <v>38</v>
      </c>
      <c r="B46" s="16"/>
      <c r="C46" s="21"/>
      <c r="D46" s="25"/>
      <c r="E46" s="30"/>
      <c r="F46" s="43"/>
      <c r="G46" s="51"/>
      <c r="H46" s="56"/>
      <c r="I46" s="69"/>
      <c r="J46" s="80"/>
      <c r="K46" s="86"/>
      <c r="L46" s="86"/>
      <c r="M46" s="86"/>
      <c r="N46" s="86"/>
      <c r="O46" s="86"/>
      <c r="P46" s="86"/>
      <c r="Q46" s="86"/>
      <c r="R46" s="95" t="str">
        <f t="shared" si="0"/>
        <v>２　地域愛と人のつながりが広がり、安心して暮らし、生き生きと活躍できる地域づくりのための活動</v>
      </c>
      <c r="S46" s="96">
        <v>0</v>
      </c>
      <c r="T46" s="56">
        <f t="shared" si="1"/>
        <v>0</v>
      </c>
      <c r="U46" s="97">
        <v>0</v>
      </c>
      <c r="V46" s="98"/>
      <c r="AD46" s="2"/>
      <c r="AE46" s="2"/>
      <c r="AF46" s="2"/>
      <c r="AG46" s="2"/>
    </row>
    <row r="47" spans="1:33" ht="30.75" customHeight="1" x14ac:dyDescent="0.2">
      <c r="A47" s="9">
        <v>39</v>
      </c>
      <c r="B47" s="15"/>
      <c r="C47" s="20"/>
      <c r="D47" s="23"/>
      <c r="E47" s="29"/>
      <c r="F47" s="43"/>
      <c r="G47" s="51"/>
      <c r="H47" s="56"/>
      <c r="I47" s="73"/>
      <c r="J47" s="84"/>
      <c r="K47" s="86"/>
      <c r="L47" s="86"/>
      <c r="M47" s="86"/>
      <c r="N47" s="86"/>
      <c r="O47" s="86"/>
      <c r="P47" s="86"/>
      <c r="Q47" s="86"/>
      <c r="R47" s="95" t="str">
        <f t="shared" si="0"/>
        <v>２　地域愛と人のつながりが広がり、安心して暮らし、生き生きと活躍できる地域づくりのための活動</v>
      </c>
      <c r="S47" s="96">
        <v>0</v>
      </c>
      <c r="T47" s="56">
        <f t="shared" si="1"/>
        <v>0</v>
      </c>
      <c r="U47" s="97">
        <v>0</v>
      </c>
      <c r="V47" s="98"/>
      <c r="AD47" s="2"/>
      <c r="AE47" s="2"/>
      <c r="AF47" s="2"/>
      <c r="AG47" s="2"/>
    </row>
    <row r="48" spans="1:33" ht="30.75" customHeight="1" x14ac:dyDescent="0.2">
      <c r="A48" s="9">
        <v>40</v>
      </c>
      <c r="B48" s="16"/>
      <c r="C48" s="21"/>
      <c r="D48" s="25"/>
      <c r="E48" s="29"/>
      <c r="F48" s="43"/>
      <c r="G48" s="51"/>
      <c r="H48" s="56"/>
      <c r="I48" s="73"/>
      <c r="J48" s="84"/>
      <c r="K48" s="86"/>
      <c r="L48" s="86"/>
      <c r="M48" s="86"/>
      <c r="N48" s="86"/>
      <c r="O48" s="86"/>
      <c r="P48" s="86"/>
      <c r="Q48" s="86"/>
      <c r="R48" s="95" t="str">
        <f t="shared" si="0"/>
        <v>２　地域愛と人のつながりが広がり、安心して暮らし、生き生きと活躍できる地域づくりのための活動</v>
      </c>
      <c r="S48" s="96">
        <v>0</v>
      </c>
      <c r="T48" s="56">
        <f t="shared" si="1"/>
        <v>0</v>
      </c>
      <c r="U48" s="97">
        <v>0</v>
      </c>
      <c r="V48" s="98"/>
      <c r="AD48" s="2"/>
      <c r="AE48" s="2"/>
      <c r="AF48" s="2"/>
      <c r="AG48" s="2"/>
    </row>
    <row r="49" spans="1:33" ht="30.75" customHeight="1" x14ac:dyDescent="0.2">
      <c r="A49" s="9">
        <v>41</v>
      </c>
      <c r="B49" s="16"/>
      <c r="C49" s="21"/>
      <c r="D49" s="25"/>
      <c r="E49" s="29"/>
      <c r="F49" s="43"/>
      <c r="G49" s="51"/>
      <c r="H49" s="56"/>
      <c r="I49" s="73"/>
      <c r="J49" s="84"/>
      <c r="K49" s="86"/>
      <c r="L49" s="86"/>
      <c r="M49" s="86"/>
      <c r="N49" s="86"/>
      <c r="O49" s="86"/>
      <c r="P49" s="86"/>
      <c r="Q49" s="86"/>
      <c r="R49" s="95" t="str">
        <f t="shared" si="0"/>
        <v>２　地域愛と人のつながりが広がり、安心して暮らし、生き生きと活躍できる地域づくりのための活動</v>
      </c>
      <c r="S49" s="96">
        <v>0</v>
      </c>
      <c r="T49" s="56">
        <f t="shared" si="1"/>
        <v>0</v>
      </c>
      <c r="U49" s="97">
        <v>0</v>
      </c>
      <c r="V49" s="98"/>
      <c r="AD49" s="2"/>
      <c r="AE49" s="2"/>
      <c r="AF49" s="2"/>
      <c r="AG49" s="2"/>
    </row>
    <row r="50" spans="1:33" ht="30.75" customHeight="1" x14ac:dyDescent="0.2">
      <c r="A50" s="9">
        <v>42</v>
      </c>
      <c r="B50" s="15"/>
      <c r="C50" s="20"/>
      <c r="D50" s="23"/>
      <c r="E50" s="30"/>
      <c r="F50" s="43"/>
      <c r="G50" s="51"/>
      <c r="H50" s="56"/>
      <c r="I50" s="69"/>
      <c r="J50" s="80"/>
      <c r="K50" s="86"/>
      <c r="L50" s="86"/>
      <c r="M50" s="86"/>
      <c r="N50" s="86"/>
      <c r="O50" s="86"/>
      <c r="P50" s="86"/>
      <c r="Q50" s="86"/>
      <c r="R50" s="95" t="str">
        <f t="shared" si="0"/>
        <v>２　地域愛と人のつながりが広がり、安心して暮らし、生き生きと活躍できる地域づくりのための活動</v>
      </c>
      <c r="S50" s="96">
        <v>0</v>
      </c>
      <c r="T50" s="56">
        <f t="shared" si="1"/>
        <v>0</v>
      </c>
      <c r="U50" s="97">
        <v>0</v>
      </c>
      <c r="V50" s="98"/>
      <c r="AD50" s="2"/>
      <c r="AE50" s="2"/>
      <c r="AF50" s="2"/>
      <c r="AG50" s="2"/>
    </row>
    <row r="51" spans="1:33" ht="30.75" customHeight="1" x14ac:dyDescent="0.2">
      <c r="A51" s="9">
        <v>43</v>
      </c>
      <c r="B51" s="15"/>
      <c r="C51" s="20"/>
      <c r="D51" s="23"/>
      <c r="E51" s="33"/>
      <c r="F51" s="45"/>
      <c r="G51" s="51"/>
      <c r="H51" s="56"/>
      <c r="I51" s="69"/>
      <c r="J51" s="80"/>
      <c r="K51" s="86"/>
      <c r="L51" s="86"/>
      <c r="M51" s="86"/>
      <c r="N51" s="86"/>
      <c r="O51" s="86"/>
      <c r="P51" s="86"/>
      <c r="Q51" s="86"/>
      <c r="R51" s="95" t="str">
        <f t="shared" si="0"/>
        <v>２　地域愛と人のつながりが広がり、安心して暮らし、生き生きと活躍できる地域づくりのための活動</v>
      </c>
      <c r="S51" s="96">
        <v>0</v>
      </c>
      <c r="T51" s="56">
        <f t="shared" si="1"/>
        <v>0</v>
      </c>
      <c r="U51" s="97">
        <v>0</v>
      </c>
      <c r="V51" s="98"/>
      <c r="AD51" s="2"/>
      <c r="AE51" s="2"/>
      <c r="AF51" s="2"/>
      <c r="AG51" s="2"/>
    </row>
    <row r="52" spans="1:33" ht="30.75" customHeight="1" x14ac:dyDescent="0.2">
      <c r="A52" s="9">
        <v>44</v>
      </c>
      <c r="B52" s="15"/>
      <c r="C52" s="20"/>
      <c r="D52" s="23"/>
      <c r="E52" s="33"/>
      <c r="F52" s="45"/>
      <c r="G52" s="51"/>
      <c r="H52" s="56"/>
      <c r="I52" s="69"/>
      <c r="J52" s="80"/>
      <c r="K52" s="86"/>
      <c r="L52" s="86"/>
      <c r="M52" s="86"/>
      <c r="N52" s="86"/>
      <c r="O52" s="86"/>
      <c r="P52" s="86"/>
      <c r="Q52" s="86"/>
      <c r="R52" s="95" t="str">
        <f t="shared" si="0"/>
        <v>２　地域愛と人のつながりが広がり、安心して暮らし、生き生きと活躍できる地域づくりのための活動</v>
      </c>
      <c r="S52" s="96">
        <v>0</v>
      </c>
      <c r="T52" s="56">
        <f t="shared" si="1"/>
        <v>0</v>
      </c>
      <c r="U52" s="97">
        <v>0</v>
      </c>
      <c r="V52" s="98"/>
      <c r="AD52" s="2"/>
      <c r="AE52" s="2"/>
      <c r="AF52" s="2"/>
      <c r="AG52" s="2"/>
    </row>
    <row r="53" spans="1:33" ht="30.75" customHeight="1" x14ac:dyDescent="0.2">
      <c r="A53" s="9">
        <v>45</v>
      </c>
      <c r="B53" s="15"/>
      <c r="C53" s="20"/>
      <c r="D53" s="23"/>
      <c r="E53" s="29"/>
      <c r="F53" s="45"/>
      <c r="G53" s="51"/>
      <c r="H53" s="56"/>
      <c r="I53" s="69"/>
      <c r="J53" s="80"/>
      <c r="K53" s="86"/>
      <c r="L53" s="86"/>
      <c r="M53" s="86"/>
      <c r="N53" s="86"/>
      <c r="O53" s="86"/>
      <c r="P53" s="86"/>
      <c r="Q53" s="86"/>
      <c r="R53" s="95" t="str">
        <f t="shared" si="0"/>
        <v>２　地域愛と人のつながりが広がり、安心して暮らし、生き生きと活躍できる地域づくりのための活動</v>
      </c>
      <c r="S53" s="96">
        <v>0</v>
      </c>
      <c r="T53" s="56">
        <f t="shared" si="1"/>
        <v>0</v>
      </c>
      <c r="U53" s="97">
        <v>0</v>
      </c>
      <c r="V53" s="98"/>
      <c r="AD53" s="2"/>
      <c r="AE53" s="2"/>
      <c r="AF53" s="2"/>
      <c r="AG53" s="2"/>
    </row>
    <row r="54" spans="1:33" ht="30.75" customHeight="1" x14ac:dyDescent="0.2">
      <c r="A54" s="9">
        <v>46</v>
      </c>
      <c r="B54" s="15"/>
      <c r="C54" s="20"/>
      <c r="D54" s="23"/>
      <c r="E54" s="30"/>
      <c r="F54" s="43"/>
      <c r="G54" s="51"/>
      <c r="H54" s="57"/>
      <c r="I54" s="73"/>
      <c r="J54" s="84"/>
      <c r="K54" s="86"/>
      <c r="L54" s="86"/>
      <c r="M54" s="86"/>
      <c r="N54" s="86"/>
      <c r="O54" s="86"/>
      <c r="P54" s="86"/>
      <c r="Q54" s="86"/>
      <c r="R54" s="95" t="str">
        <f t="shared" si="0"/>
        <v>２　地域愛と人のつながりが広がり、安心して暮らし、生き生きと活躍できる地域づくりのための活動</v>
      </c>
      <c r="S54" s="96">
        <v>0</v>
      </c>
      <c r="T54" s="56">
        <f t="shared" si="1"/>
        <v>0</v>
      </c>
      <c r="U54" s="97">
        <v>0</v>
      </c>
      <c r="V54" s="98"/>
      <c r="AD54" s="2"/>
      <c r="AE54" s="2"/>
      <c r="AF54" s="2"/>
      <c r="AG54" s="2"/>
    </row>
    <row r="55" spans="1:33" ht="30.75" customHeight="1" x14ac:dyDescent="0.2">
      <c r="A55" s="9">
        <v>47</v>
      </c>
      <c r="B55" s="15"/>
      <c r="C55" s="20"/>
      <c r="D55" s="23"/>
      <c r="E55" s="30"/>
      <c r="F55" s="43"/>
      <c r="G55" s="51"/>
      <c r="H55" s="57"/>
      <c r="I55" s="73"/>
      <c r="J55" s="84"/>
      <c r="K55" s="86"/>
      <c r="L55" s="86"/>
      <c r="M55" s="86"/>
      <c r="N55" s="86"/>
      <c r="O55" s="86"/>
      <c r="P55" s="86"/>
      <c r="Q55" s="86"/>
      <c r="R55" s="95" t="str">
        <f t="shared" si="0"/>
        <v>２　地域愛と人のつながりが広がり、安心して暮らし、生き生きと活躍できる地域づくりのための活動</v>
      </c>
      <c r="S55" s="96">
        <v>0</v>
      </c>
      <c r="T55" s="56">
        <f t="shared" si="1"/>
        <v>0</v>
      </c>
      <c r="U55" s="97">
        <v>0</v>
      </c>
      <c r="V55" s="98"/>
      <c r="AD55" s="2"/>
      <c r="AE55" s="2"/>
      <c r="AF55" s="2"/>
      <c r="AG55" s="2"/>
    </row>
    <row r="56" spans="1:33" ht="30.75" customHeight="1" x14ac:dyDescent="0.2">
      <c r="A56" s="9">
        <v>48</v>
      </c>
      <c r="B56" s="16"/>
      <c r="C56" s="21"/>
      <c r="D56" s="25"/>
      <c r="E56" s="30"/>
      <c r="F56" s="43"/>
      <c r="G56" s="51"/>
      <c r="H56" s="57"/>
      <c r="I56" s="73"/>
      <c r="J56" s="84"/>
      <c r="K56" s="86"/>
      <c r="L56" s="86"/>
      <c r="M56" s="86"/>
      <c r="N56" s="86"/>
      <c r="O56" s="86"/>
      <c r="P56" s="86"/>
      <c r="Q56" s="86"/>
      <c r="R56" s="95" t="str">
        <f t="shared" si="0"/>
        <v>２　地域愛と人のつながりが広がり、安心して暮らし、生き生きと活躍できる地域づくりのための活動</v>
      </c>
      <c r="S56" s="96">
        <v>0</v>
      </c>
      <c r="T56" s="56">
        <f t="shared" si="1"/>
        <v>0</v>
      </c>
      <c r="U56" s="97">
        <v>0</v>
      </c>
      <c r="V56" s="98"/>
      <c r="AD56" s="2"/>
      <c r="AE56" s="2"/>
      <c r="AF56" s="2"/>
      <c r="AG56" s="2"/>
    </row>
    <row r="57" spans="1:33" ht="30.75" customHeight="1" x14ac:dyDescent="0.2">
      <c r="A57" s="9">
        <v>49</v>
      </c>
      <c r="B57" s="15"/>
      <c r="C57" s="20"/>
      <c r="D57" s="23"/>
      <c r="E57" s="29"/>
      <c r="F57" s="43"/>
      <c r="G57" s="52"/>
      <c r="H57" s="57"/>
      <c r="I57" s="73"/>
      <c r="J57" s="84"/>
      <c r="K57" s="86"/>
      <c r="L57" s="86"/>
      <c r="M57" s="86"/>
      <c r="N57" s="86"/>
      <c r="O57" s="86"/>
      <c r="P57" s="86"/>
      <c r="Q57" s="86"/>
      <c r="R57" s="95" t="str">
        <f t="shared" si="0"/>
        <v>２　地域愛と人のつながりが広がり、安心して暮らし、生き生きと活躍できる地域づくりのための活動</v>
      </c>
      <c r="S57" s="96">
        <v>0</v>
      </c>
      <c r="T57" s="56">
        <f t="shared" si="1"/>
        <v>0</v>
      </c>
      <c r="U57" s="97">
        <v>0</v>
      </c>
      <c r="V57" s="98"/>
      <c r="AD57" s="2"/>
      <c r="AE57" s="2"/>
      <c r="AF57" s="2"/>
      <c r="AG57" s="2"/>
    </row>
    <row r="58" spans="1:33" ht="30.75" customHeight="1" x14ac:dyDescent="0.2">
      <c r="A58" s="9">
        <v>50</v>
      </c>
      <c r="B58" s="15"/>
      <c r="C58" s="20"/>
      <c r="D58" s="23"/>
      <c r="E58" s="29"/>
      <c r="F58" s="43"/>
      <c r="G58" s="51"/>
      <c r="H58" s="57"/>
      <c r="I58" s="73"/>
      <c r="J58" s="84"/>
      <c r="K58" s="86"/>
      <c r="L58" s="86"/>
      <c r="M58" s="86"/>
      <c r="N58" s="86"/>
      <c r="O58" s="86"/>
      <c r="P58" s="86"/>
      <c r="Q58" s="86"/>
      <c r="R58" s="95" t="str">
        <f t="shared" si="0"/>
        <v>２　地域愛と人のつながりが広がり、安心して暮らし、生き生きと活躍できる地域づくりのための活動</v>
      </c>
      <c r="S58" s="96">
        <v>0</v>
      </c>
      <c r="T58" s="56">
        <f t="shared" si="1"/>
        <v>0</v>
      </c>
      <c r="U58" s="97">
        <v>0</v>
      </c>
      <c r="V58" s="98"/>
      <c r="AD58" s="2"/>
      <c r="AE58" s="2"/>
      <c r="AF58" s="2"/>
      <c r="AG58" s="2"/>
    </row>
    <row r="59" spans="1:33" ht="30.75" customHeight="1" x14ac:dyDescent="0.2">
      <c r="A59" s="9">
        <v>51</v>
      </c>
      <c r="B59" s="16"/>
      <c r="C59" s="21"/>
      <c r="D59" s="25"/>
      <c r="E59" s="30"/>
      <c r="F59" s="46"/>
      <c r="G59" s="53"/>
      <c r="H59" s="57"/>
      <c r="I59" s="73"/>
      <c r="J59" s="84"/>
      <c r="K59" s="86"/>
      <c r="L59" s="86"/>
      <c r="M59" s="86"/>
      <c r="N59" s="86"/>
      <c r="O59" s="86"/>
      <c r="P59" s="86"/>
      <c r="Q59" s="86"/>
      <c r="R59" s="95" t="str">
        <f t="shared" si="0"/>
        <v>２　地域愛と人のつながりが広がり、安心して暮らし、生き生きと活躍できる地域づくりのための活動</v>
      </c>
      <c r="S59" s="96">
        <v>0</v>
      </c>
      <c r="T59" s="56">
        <f t="shared" si="1"/>
        <v>0</v>
      </c>
      <c r="U59" s="97">
        <v>0</v>
      </c>
      <c r="V59" s="98"/>
      <c r="AD59" s="2"/>
      <c r="AE59" s="2"/>
      <c r="AF59" s="2"/>
      <c r="AG59" s="2"/>
    </row>
    <row r="60" spans="1:33" ht="30.75" customHeight="1" x14ac:dyDescent="0.2">
      <c r="A60" s="9">
        <v>52</v>
      </c>
      <c r="B60" s="15"/>
      <c r="C60" s="20"/>
      <c r="D60" s="23"/>
      <c r="E60" s="29"/>
      <c r="F60" s="43"/>
      <c r="G60" s="51"/>
      <c r="H60" s="57"/>
      <c r="I60" s="69"/>
      <c r="J60" s="80"/>
      <c r="K60" s="86"/>
      <c r="L60" s="86"/>
      <c r="M60" s="86"/>
      <c r="N60" s="86"/>
      <c r="O60" s="86"/>
      <c r="P60" s="86"/>
      <c r="Q60" s="86"/>
      <c r="R60" s="95" t="str">
        <f t="shared" si="0"/>
        <v>２　地域愛と人のつながりが広がり、安心して暮らし、生き生きと活躍できる地域づくりのための活動</v>
      </c>
      <c r="S60" s="96">
        <v>0</v>
      </c>
      <c r="T60" s="56">
        <f t="shared" si="1"/>
        <v>0</v>
      </c>
      <c r="U60" s="97">
        <v>0</v>
      </c>
      <c r="V60" s="98"/>
      <c r="AD60" s="2"/>
      <c r="AE60" s="2"/>
      <c r="AF60" s="2"/>
      <c r="AG60" s="2"/>
    </row>
    <row r="61" spans="1:33" ht="30.75" customHeight="1" x14ac:dyDescent="0.2">
      <c r="A61" s="9">
        <v>53</v>
      </c>
      <c r="B61" s="15"/>
      <c r="C61" s="20"/>
      <c r="D61" s="23"/>
      <c r="E61" s="29"/>
      <c r="F61" s="43"/>
      <c r="G61" s="51"/>
      <c r="H61" s="57"/>
      <c r="I61" s="69"/>
      <c r="J61" s="80"/>
      <c r="K61" s="86"/>
      <c r="L61" s="86"/>
      <c r="M61" s="86"/>
      <c r="N61" s="86"/>
      <c r="O61" s="86"/>
      <c r="P61" s="86"/>
      <c r="Q61" s="86"/>
      <c r="R61" s="95" t="str">
        <f t="shared" si="0"/>
        <v>２　地域愛と人のつながりが広がり、安心して暮らし、生き生きと活躍できる地域づくりのための活動</v>
      </c>
      <c r="S61" s="96">
        <v>0</v>
      </c>
      <c r="T61" s="56">
        <f t="shared" si="1"/>
        <v>0</v>
      </c>
      <c r="U61" s="97">
        <v>0</v>
      </c>
      <c r="V61" s="98"/>
      <c r="AD61" s="2"/>
      <c r="AE61" s="2"/>
      <c r="AF61" s="2"/>
      <c r="AG61" s="2"/>
    </row>
    <row r="62" spans="1:33" ht="30.75" customHeight="1" x14ac:dyDescent="0.2">
      <c r="A62" s="9">
        <v>54</v>
      </c>
      <c r="B62" s="15"/>
      <c r="C62" s="20"/>
      <c r="D62" s="23"/>
      <c r="E62" s="30"/>
      <c r="F62" s="43"/>
      <c r="G62" s="51"/>
      <c r="H62" s="57"/>
      <c r="I62" s="69"/>
      <c r="J62" s="80"/>
      <c r="K62" s="86"/>
      <c r="L62" s="86"/>
      <c r="M62" s="86"/>
      <c r="N62" s="86"/>
      <c r="O62" s="86"/>
      <c r="P62" s="86"/>
      <c r="Q62" s="86"/>
      <c r="R62" s="95" t="str">
        <f t="shared" si="0"/>
        <v>２　地域愛と人のつながりが広がり、安心して暮らし、生き生きと活躍できる地域づくりのための活動</v>
      </c>
      <c r="S62" s="96">
        <v>0</v>
      </c>
      <c r="T62" s="56">
        <f t="shared" si="1"/>
        <v>0</v>
      </c>
      <c r="U62" s="97">
        <v>0</v>
      </c>
      <c r="V62" s="98"/>
      <c r="AD62" s="2"/>
      <c r="AE62" s="2"/>
      <c r="AF62" s="2"/>
      <c r="AG62" s="2"/>
    </row>
    <row r="63" spans="1:33" ht="30.75" customHeight="1" x14ac:dyDescent="0.2">
      <c r="A63" s="9">
        <v>55</v>
      </c>
      <c r="B63" s="16"/>
      <c r="C63" s="21"/>
      <c r="D63" s="25"/>
      <c r="E63" s="30"/>
      <c r="F63" s="46"/>
      <c r="G63" s="53"/>
      <c r="H63" s="57"/>
      <c r="I63" s="73"/>
      <c r="J63" s="84"/>
      <c r="K63" s="86"/>
      <c r="L63" s="86"/>
      <c r="M63" s="86"/>
      <c r="N63" s="86"/>
      <c r="O63" s="86"/>
      <c r="P63" s="86"/>
      <c r="Q63" s="86"/>
      <c r="R63" s="95" t="str">
        <f t="shared" si="0"/>
        <v>２　地域愛と人のつながりが広がり、安心して暮らし、生き生きと活躍できる地域づくりのための活動</v>
      </c>
      <c r="S63" s="96">
        <v>0</v>
      </c>
      <c r="T63" s="56">
        <f t="shared" si="1"/>
        <v>0</v>
      </c>
      <c r="U63" s="97">
        <v>0</v>
      </c>
      <c r="V63" s="98"/>
      <c r="AD63" s="2"/>
      <c r="AE63" s="2"/>
      <c r="AF63" s="2"/>
      <c r="AG63" s="2"/>
    </row>
    <row r="64" spans="1:33" ht="30.75" customHeight="1" x14ac:dyDescent="0.2">
      <c r="A64" s="9">
        <v>56</v>
      </c>
      <c r="B64" s="15"/>
      <c r="C64" s="20"/>
      <c r="D64" s="23"/>
      <c r="E64" s="29"/>
      <c r="F64" s="46"/>
      <c r="G64" s="53"/>
      <c r="H64" s="57"/>
      <c r="I64" s="69"/>
      <c r="J64" s="80"/>
      <c r="K64" s="86"/>
      <c r="L64" s="86"/>
      <c r="M64" s="86"/>
      <c r="N64" s="86"/>
      <c r="O64" s="86"/>
      <c r="P64" s="86"/>
      <c r="Q64" s="86"/>
      <c r="R64" s="95" t="str">
        <f t="shared" si="0"/>
        <v>２　地域愛と人のつながりが広がり、安心して暮らし、生き生きと活躍できる地域づくりのための活動</v>
      </c>
      <c r="S64" s="96">
        <v>0</v>
      </c>
      <c r="T64" s="56">
        <f t="shared" si="1"/>
        <v>0</v>
      </c>
      <c r="U64" s="97">
        <v>0</v>
      </c>
      <c r="V64" s="98"/>
      <c r="AD64" s="2"/>
      <c r="AE64" s="2"/>
      <c r="AF64" s="2"/>
      <c r="AG64" s="2"/>
    </row>
    <row r="65" spans="1:38" ht="30.75" customHeight="1" x14ac:dyDescent="0.2">
      <c r="A65" s="9">
        <v>57</v>
      </c>
      <c r="B65" s="15"/>
      <c r="C65" s="20"/>
      <c r="D65" s="23"/>
      <c r="E65" s="29"/>
      <c r="F65" s="46"/>
      <c r="G65" s="53"/>
      <c r="H65" s="57"/>
      <c r="I65" s="69"/>
      <c r="J65" s="80"/>
      <c r="K65" s="86"/>
      <c r="L65" s="86"/>
      <c r="M65" s="86"/>
      <c r="N65" s="86"/>
      <c r="O65" s="86"/>
      <c r="P65" s="86"/>
      <c r="Q65" s="86"/>
      <c r="R65" s="95" t="str">
        <f t="shared" si="0"/>
        <v>２　地域愛と人のつながりが広がり、安心して暮らし、生き生きと活躍できる地域づくりのための活動</v>
      </c>
      <c r="S65" s="96">
        <v>0</v>
      </c>
      <c r="T65" s="56">
        <f t="shared" si="1"/>
        <v>0</v>
      </c>
      <c r="U65" s="97">
        <v>0</v>
      </c>
      <c r="V65" s="98"/>
      <c r="AD65" s="2"/>
      <c r="AE65" s="2"/>
      <c r="AF65" s="2"/>
      <c r="AG65" s="2"/>
    </row>
    <row r="66" spans="1:38" ht="30.75" customHeight="1" x14ac:dyDescent="0.2">
      <c r="A66" s="9">
        <v>58</v>
      </c>
      <c r="B66" s="16"/>
      <c r="C66" s="21"/>
      <c r="D66" s="25"/>
      <c r="E66" s="30"/>
      <c r="F66" s="43"/>
      <c r="G66" s="51"/>
      <c r="H66" s="57"/>
      <c r="I66" s="69"/>
      <c r="J66" s="80"/>
      <c r="K66" s="86"/>
      <c r="L66" s="86"/>
      <c r="M66" s="86"/>
      <c r="N66" s="86"/>
      <c r="O66" s="86"/>
      <c r="P66" s="86"/>
      <c r="Q66" s="86"/>
      <c r="R66" s="95" t="str">
        <f t="shared" si="0"/>
        <v>２　地域愛と人のつながりが広がり、安心して暮らし、生き生きと活躍できる地域づくりのための活動</v>
      </c>
      <c r="S66" s="96">
        <v>0</v>
      </c>
      <c r="T66" s="56">
        <f t="shared" si="1"/>
        <v>0</v>
      </c>
      <c r="U66" s="97">
        <v>0</v>
      </c>
      <c r="V66" s="98"/>
      <c r="AD66" s="2"/>
      <c r="AE66" s="2"/>
      <c r="AF66" s="2"/>
      <c r="AG66" s="2"/>
    </row>
    <row r="67" spans="1:38" ht="30.75" customHeight="1" x14ac:dyDescent="0.2">
      <c r="A67" s="9">
        <v>59</v>
      </c>
      <c r="B67" s="15"/>
      <c r="C67" s="20"/>
      <c r="D67" s="23"/>
      <c r="E67" s="29"/>
      <c r="F67" s="43"/>
      <c r="G67" s="51"/>
      <c r="H67" s="57"/>
      <c r="I67" s="69"/>
      <c r="J67" s="80"/>
      <c r="K67" s="86"/>
      <c r="L67" s="86"/>
      <c r="M67" s="86"/>
      <c r="N67" s="86"/>
      <c r="O67" s="86"/>
      <c r="P67" s="86"/>
      <c r="Q67" s="86"/>
      <c r="R67" s="95" t="str">
        <f t="shared" si="0"/>
        <v>２　地域愛と人のつながりが広がり、安心して暮らし、生き生きと活躍できる地域づくりのための活動</v>
      </c>
      <c r="S67" s="96">
        <v>0</v>
      </c>
      <c r="T67" s="56">
        <f t="shared" si="1"/>
        <v>0</v>
      </c>
      <c r="U67" s="97">
        <v>0</v>
      </c>
      <c r="V67" s="98"/>
      <c r="AD67" s="2"/>
      <c r="AE67" s="2"/>
      <c r="AF67" s="2"/>
      <c r="AG67" s="2"/>
    </row>
    <row r="68" spans="1:38" ht="30.75" customHeight="1" x14ac:dyDescent="0.2">
      <c r="A68" s="9">
        <v>60</v>
      </c>
      <c r="B68" s="15"/>
      <c r="C68" s="20"/>
      <c r="D68" s="23"/>
      <c r="E68" s="29"/>
      <c r="F68" s="43"/>
      <c r="G68" s="51"/>
      <c r="H68" s="57"/>
      <c r="I68" s="69"/>
      <c r="J68" s="80"/>
      <c r="K68" s="86"/>
      <c r="L68" s="86"/>
      <c r="M68" s="86"/>
      <c r="N68" s="86"/>
      <c r="O68" s="86"/>
      <c r="P68" s="86"/>
      <c r="Q68" s="86"/>
      <c r="R68" s="95" t="str">
        <f t="shared" si="0"/>
        <v>２　地域愛と人のつながりが広がり、安心して暮らし、生き生きと活躍できる地域づくりのための活動</v>
      </c>
      <c r="S68" s="96">
        <v>0</v>
      </c>
      <c r="T68" s="56">
        <f t="shared" si="1"/>
        <v>0</v>
      </c>
      <c r="U68" s="97">
        <v>0</v>
      </c>
      <c r="V68" s="98"/>
      <c r="AD68" s="2"/>
      <c r="AE68" s="2"/>
      <c r="AF68" s="2"/>
      <c r="AG68" s="2"/>
    </row>
    <row r="69" spans="1:38" ht="30.75" customHeight="1" x14ac:dyDescent="0.2">
      <c r="A69" s="9">
        <v>61</v>
      </c>
      <c r="B69" s="15"/>
      <c r="C69" s="20"/>
      <c r="D69" s="23"/>
      <c r="E69" s="29"/>
      <c r="F69" s="43"/>
      <c r="G69" s="51"/>
      <c r="H69" s="57"/>
      <c r="I69" s="69"/>
      <c r="J69" s="80"/>
      <c r="K69" s="86"/>
      <c r="L69" s="86"/>
      <c r="M69" s="86"/>
      <c r="N69" s="86"/>
      <c r="O69" s="86"/>
      <c r="P69" s="86"/>
      <c r="Q69" s="86"/>
      <c r="R69" s="95" t="str">
        <f t="shared" si="0"/>
        <v>２　地域愛と人のつながりが広がり、安心して暮らし、生き生きと活躍できる地域づくりのための活動</v>
      </c>
      <c r="S69" s="96">
        <v>0</v>
      </c>
      <c r="T69" s="56">
        <f t="shared" si="1"/>
        <v>0</v>
      </c>
      <c r="U69" s="97">
        <v>0</v>
      </c>
      <c r="V69" s="98"/>
      <c r="AD69" s="2"/>
      <c r="AE69" s="2"/>
      <c r="AF69" s="2"/>
      <c r="AG69" s="2"/>
    </row>
    <row r="70" spans="1:38" ht="30.75" customHeight="1" x14ac:dyDescent="0.2">
      <c r="A70" s="9">
        <v>62</v>
      </c>
      <c r="B70" s="15"/>
      <c r="C70" s="20"/>
      <c r="D70" s="23"/>
      <c r="E70" s="29"/>
      <c r="F70" s="43"/>
      <c r="G70" s="51"/>
      <c r="H70" s="57"/>
      <c r="I70" s="69"/>
      <c r="J70" s="80"/>
      <c r="K70" s="86"/>
      <c r="L70" s="86"/>
      <c r="M70" s="86"/>
      <c r="N70" s="86"/>
      <c r="O70" s="86"/>
      <c r="P70" s="86"/>
      <c r="Q70" s="86"/>
      <c r="R70" s="95" t="str">
        <f t="shared" si="0"/>
        <v>２　地域愛と人のつながりが広がり、安心して暮らし、生き生きと活躍できる地域づくりのための活動</v>
      </c>
      <c r="S70" s="96">
        <v>0</v>
      </c>
      <c r="T70" s="56">
        <f t="shared" si="1"/>
        <v>0</v>
      </c>
      <c r="U70" s="97">
        <v>0</v>
      </c>
      <c r="V70" s="98"/>
      <c r="AD70" s="2"/>
      <c r="AE70" s="2"/>
      <c r="AF70" s="2"/>
      <c r="AG70" s="2"/>
    </row>
    <row r="71" spans="1:38" ht="30.75" customHeight="1" x14ac:dyDescent="0.2">
      <c r="A71" s="9">
        <v>63</v>
      </c>
      <c r="B71" s="15"/>
      <c r="C71" s="20"/>
      <c r="D71" s="23"/>
      <c r="E71" s="29"/>
      <c r="F71" s="43"/>
      <c r="G71" s="51"/>
      <c r="H71" s="57"/>
      <c r="I71" s="69"/>
      <c r="J71" s="80"/>
      <c r="K71" s="86"/>
      <c r="L71" s="86"/>
      <c r="M71" s="86"/>
      <c r="N71" s="86"/>
      <c r="O71" s="86"/>
      <c r="P71" s="86"/>
      <c r="Q71" s="86"/>
      <c r="R71" s="95" t="str">
        <f t="shared" si="0"/>
        <v>２　地域愛と人のつながりが広がり、安心して暮らし、生き生きと活躍できる地域づくりのための活動</v>
      </c>
      <c r="S71" s="96">
        <v>0</v>
      </c>
      <c r="T71" s="56">
        <f t="shared" si="1"/>
        <v>0</v>
      </c>
      <c r="U71" s="97">
        <v>0</v>
      </c>
      <c r="V71" s="98"/>
      <c r="AD71" s="2"/>
      <c r="AE71" s="2"/>
      <c r="AF71" s="2"/>
      <c r="AG71" s="2"/>
    </row>
    <row r="72" spans="1:38" ht="30.75" customHeight="1" x14ac:dyDescent="0.2">
      <c r="A72" s="9">
        <v>64</v>
      </c>
      <c r="B72" s="15"/>
      <c r="C72" s="20"/>
      <c r="D72" s="23"/>
      <c r="E72" s="29"/>
      <c r="F72" s="43"/>
      <c r="G72" s="51"/>
      <c r="H72" s="57"/>
      <c r="I72" s="69"/>
      <c r="J72" s="80"/>
      <c r="K72" s="86"/>
      <c r="L72" s="86"/>
      <c r="M72" s="86"/>
      <c r="N72" s="86"/>
      <c r="O72" s="86"/>
      <c r="P72" s="86"/>
      <c r="Q72" s="86"/>
      <c r="R72" s="95" t="str">
        <f t="shared" si="0"/>
        <v>２　地域愛と人のつながりが広がり、安心して暮らし、生き生きと活躍できる地域づくりのための活動</v>
      </c>
      <c r="S72" s="96">
        <v>0</v>
      </c>
      <c r="T72" s="56">
        <f t="shared" si="1"/>
        <v>0</v>
      </c>
      <c r="U72" s="97">
        <v>0</v>
      </c>
      <c r="V72" s="98"/>
      <c r="AD72" s="2"/>
      <c r="AE72" s="2"/>
      <c r="AF72" s="2"/>
      <c r="AG72" s="2"/>
    </row>
    <row r="73" spans="1:38" ht="30.75" customHeight="1" x14ac:dyDescent="0.2">
      <c r="A73" s="9">
        <v>65</v>
      </c>
      <c r="B73" s="15"/>
      <c r="C73" s="20"/>
      <c r="D73" s="23"/>
      <c r="E73" s="29"/>
      <c r="F73" s="43"/>
      <c r="G73" s="51"/>
      <c r="H73" s="57"/>
      <c r="I73" s="69"/>
      <c r="J73" s="80"/>
      <c r="K73" s="86"/>
      <c r="L73" s="86"/>
      <c r="M73" s="86"/>
      <c r="N73" s="86"/>
      <c r="O73" s="86"/>
      <c r="P73" s="86"/>
      <c r="Q73" s="86"/>
      <c r="R73" s="95" t="str">
        <f t="shared" ref="R73:R78" si="2">$A$6</f>
        <v>２　地域愛と人のつながりが広がり、安心して暮らし、生き生きと活躍できる地域づくりのための活動</v>
      </c>
      <c r="S73" s="96">
        <v>0</v>
      </c>
      <c r="T73" s="56">
        <f t="shared" ref="T73:T78" si="3">H73</f>
        <v>0</v>
      </c>
      <c r="U73" s="97">
        <v>0</v>
      </c>
      <c r="V73" s="98"/>
      <c r="AD73" s="2"/>
      <c r="AE73" s="2"/>
      <c r="AF73" s="2"/>
      <c r="AG73" s="2"/>
    </row>
    <row r="74" spans="1:38" ht="30.75" customHeight="1" x14ac:dyDescent="0.2">
      <c r="A74" s="9">
        <v>66</v>
      </c>
      <c r="B74" s="15"/>
      <c r="C74" s="20"/>
      <c r="D74" s="23"/>
      <c r="E74" s="29"/>
      <c r="F74" s="43"/>
      <c r="G74" s="51"/>
      <c r="H74" s="57"/>
      <c r="I74" s="69"/>
      <c r="J74" s="80"/>
      <c r="K74" s="86"/>
      <c r="L74" s="86"/>
      <c r="M74" s="86"/>
      <c r="N74" s="86"/>
      <c r="O74" s="86"/>
      <c r="P74" s="86"/>
      <c r="Q74" s="86"/>
      <c r="R74" s="95" t="str">
        <f t="shared" si="2"/>
        <v>２　地域愛と人のつながりが広がり、安心して暮らし、生き生きと活躍できる地域づくりのための活動</v>
      </c>
      <c r="S74" s="96">
        <v>0</v>
      </c>
      <c r="T74" s="56">
        <f t="shared" si="3"/>
        <v>0</v>
      </c>
      <c r="U74" s="97">
        <v>0</v>
      </c>
      <c r="V74" s="98"/>
      <c r="AD74" s="2"/>
      <c r="AE74" s="2"/>
      <c r="AF74" s="2"/>
      <c r="AG74" s="2"/>
    </row>
    <row r="75" spans="1:38" ht="30.75" customHeight="1" x14ac:dyDescent="0.2">
      <c r="A75" s="9">
        <v>67</v>
      </c>
      <c r="B75" s="15"/>
      <c r="C75" s="20"/>
      <c r="D75" s="23"/>
      <c r="E75" s="29"/>
      <c r="F75" s="43"/>
      <c r="G75" s="51"/>
      <c r="H75" s="57"/>
      <c r="I75" s="69"/>
      <c r="J75" s="80"/>
      <c r="K75" s="86"/>
      <c r="L75" s="86"/>
      <c r="M75" s="86"/>
      <c r="N75" s="86"/>
      <c r="O75" s="86"/>
      <c r="P75" s="86"/>
      <c r="Q75" s="86"/>
      <c r="R75" s="95" t="str">
        <f t="shared" si="2"/>
        <v>２　地域愛と人のつながりが広がり、安心して暮らし、生き生きと活躍できる地域づくりのための活動</v>
      </c>
      <c r="S75" s="96">
        <v>0</v>
      </c>
      <c r="T75" s="56">
        <f t="shared" si="3"/>
        <v>0</v>
      </c>
      <c r="U75" s="97">
        <v>0</v>
      </c>
      <c r="V75" s="98"/>
      <c r="AD75" s="2"/>
      <c r="AE75" s="2"/>
      <c r="AF75" s="2"/>
      <c r="AG75" s="2"/>
    </row>
    <row r="76" spans="1:38" ht="30.75" customHeight="1" x14ac:dyDescent="0.2">
      <c r="A76" s="9">
        <v>68</v>
      </c>
      <c r="B76" s="15"/>
      <c r="C76" s="20"/>
      <c r="D76" s="23"/>
      <c r="E76" s="29"/>
      <c r="F76" s="43"/>
      <c r="G76" s="51"/>
      <c r="H76" s="57"/>
      <c r="I76" s="69"/>
      <c r="J76" s="80"/>
      <c r="K76" s="86"/>
      <c r="L76" s="86"/>
      <c r="M76" s="86"/>
      <c r="N76" s="86"/>
      <c r="O76" s="86"/>
      <c r="P76" s="86"/>
      <c r="Q76" s="86"/>
      <c r="R76" s="95" t="str">
        <f t="shared" si="2"/>
        <v>２　地域愛と人のつながりが広がり、安心して暮らし、生き生きと活躍できる地域づくりのための活動</v>
      </c>
      <c r="S76" s="96">
        <v>0</v>
      </c>
      <c r="T76" s="56">
        <f t="shared" si="3"/>
        <v>0</v>
      </c>
      <c r="U76" s="97">
        <v>0</v>
      </c>
      <c r="V76" s="98"/>
      <c r="AD76" s="2"/>
      <c r="AE76" s="2"/>
      <c r="AF76" s="2"/>
      <c r="AG76" s="2"/>
    </row>
    <row r="77" spans="1:38" ht="30.75" customHeight="1" x14ac:dyDescent="0.2">
      <c r="A77" s="9">
        <v>69</v>
      </c>
      <c r="B77" s="15"/>
      <c r="C77" s="20"/>
      <c r="D77" s="23"/>
      <c r="E77" s="29"/>
      <c r="F77" s="43"/>
      <c r="G77" s="51"/>
      <c r="H77" s="57"/>
      <c r="I77" s="69"/>
      <c r="J77" s="80"/>
      <c r="K77" s="86"/>
      <c r="L77" s="86"/>
      <c r="M77" s="86"/>
      <c r="N77" s="86"/>
      <c r="O77" s="86"/>
      <c r="P77" s="86"/>
      <c r="Q77" s="86"/>
      <c r="R77" s="95" t="str">
        <f t="shared" si="2"/>
        <v>２　地域愛と人のつながりが広がり、安心して暮らし、生き生きと活躍できる地域づくりのための活動</v>
      </c>
      <c r="S77" s="96">
        <v>0</v>
      </c>
      <c r="T77" s="56">
        <f t="shared" si="3"/>
        <v>0</v>
      </c>
      <c r="U77" s="97">
        <v>0</v>
      </c>
      <c r="V77" s="98"/>
      <c r="AD77" s="2"/>
      <c r="AE77" s="2"/>
      <c r="AF77" s="2"/>
      <c r="AG77" s="2"/>
    </row>
    <row r="78" spans="1:38" ht="30.75" customHeight="1" x14ac:dyDescent="0.2">
      <c r="A78" s="9">
        <v>70</v>
      </c>
      <c r="B78" s="15"/>
      <c r="C78" s="20"/>
      <c r="D78" s="23"/>
      <c r="E78" s="29"/>
      <c r="F78" s="43"/>
      <c r="G78" s="51"/>
      <c r="H78" s="57"/>
      <c r="I78" s="69"/>
      <c r="J78" s="80"/>
      <c r="K78" s="86"/>
      <c r="L78" s="86"/>
      <c r="M78" s="86"/>
      <c r="N78" s="86"/>
      <c r="O78" s="86"/>
      <c r="P78" s="86"/>
      <c r="Q78" s="86"/>
      <c r="R78" s="95" t="str">
        <f t="shared" si="2"/>
        <v>２　地域愛と人のつながりが広がり、安心して暮らし、生き生きと活躍できる地域づくりのための活動</v>
      </c>
      <c r="S78" s="96">
        <v>0</v>
      </c>
      <c r="T78" s="56">
        <f t="shared" si="3"/>
        <v>0</v>
      </c>
      <c r="U78" s="97">
        <v>0</v>
      </c>
      <c r="V78" s="98"/>
      <c r="AD78" s="2"/>
      <c r="AE78" s="2"/>
      <c r="AF78" s="2"/>
      <c r="AG78" s="2"/>
    </row>
    <row r="79" spans="1:38" ht="27" customHeight="1" x14ac:dyDescent="0.2">
      <c r="B79" s="17"/>
      <c r="C79" s="17"/>
      <c r="D79" s="26">
        <f>COUNTA(D9:D78)</f>
        <v>5</v>
      </c>
      <c r="E79" s="34"/>
      <c r="F79" s="47"/>
      <c r="G79" s="47"/>
      <c r="H79" s="58"/>
      <c r="I79" s="74"/>
      <c r="J79" s="74"/>
      <c r="K79" s="74"/>
      <c r="L79" s="90"/>
      <c r="M79" s="90"/>
      <c r="N79" s="90"/>
      <c r="O79" s="90"/>
      <c r="P79" s="90"/>
      <c r="Q79" s="90"/>
      <c r="R79" s="90"/>
      <c r="S79" s="90"/>
      <c r="T79" s="58"/>
      <c r="U79" s="90"/>
      <c r="V79" s="90"/>
      <c r="W79" s="75"/>
      <c r="X79" s="74"/>
      <c r="Y79" s="74"/>
      <c r="Z79" s="91"/>
      <c r="AA79" s="91"/>
      <c r="AB79" s="91"/>
      <c r="AC79" s="91"/>
      <c r="AD79" s="100"/>
      <c r="AE79" s="101"/>
      <c r="AF79" s="101"/>
      <c r="AG79" s="101"/>
      <c r="AH79" s="76"/>
      <c r="AI79" s="102"/>
      <c r="AJ79" s="76"/>
      <c r="AK79" s="76"/>
      <c r="AL79" s="102"/>
    </row>
    <row r="80" spans="1:38" ht="27" customHeight="1" x14ac:dyDescent="0.2">
      <c r="B80" s="17"/>
      <c r="C80" s="17"/>
      <c r="D80" s="17"/>
      <c r="E80" s="34"/>
      <c r="F80" s="47"/>
      <c r="G80" s="47"/>
      <c r="H80" s="59"/>
      <c r="I80" s="74"/>
      <c r="J80" s="74"/>
      <c r="K80" s="74"/>
      <c r="L80" s="90"/>
      <c r="M80" s="90"/>
      <c r="N80" s="90"/>
      <c r="O80" s="90"/>
      <c r="P80" s="90"/>
      <c r="Q80" s="90"/>
      <c r="R80" s="90"/>
      <c r="S80" s="90"/>
      <c r="T80" s="59"/>
      <c r="U80" s="90"/>
      <c r="V80" s="90"/>
      <c r="W80" s="75"/>
      <c r="X80" s="74"/>
      <c r="Y80" s="74"/>
      <c r="Z80" s="91"/>
      <c r="AA80" s="91"/>
      <c r="AB80" s="91"/>
      <c r="AC80" s="91"/>
      <c r="AD80" s="100"/>
      <c r="AE80" s="101"/>
      <c r="AF80" s="101"/>
      <c r="AG80" s="101"/>
      <c r="AH80" s="76"/>
      <c r="AI80" s="102"/>
      <c r="AJ80" s="76"/>
      <c r="AK80" s="76"/>
      <c r="AL80" s="102"/>
    </row>
    <row r="81" spans="1:38" ht="27" customHeight="1" x14ac:dyDescent="0.2">
      <c r="B81" s="17"/>
      <c r="C81" s="17"/>
      <c r="D81" s="17"/>
      <c r="E81" s="34"/>
      <c r="F81" s="47"/>
      <c r="G81" s="47"/>
      <c r="H81" s="60"/>
      <c r="I81" s="74"/>
      <c r="J81" s="74"/>
      <c r="K81" s="74"/>
      <c r="L81" s="90"/>
      <c r="M81" s="90"/>
      <c r="N81" s="90"/>
      <c r="O81" s="90"/>
      <c r="P81" s="90"/>
      <c r="Q81" s="90"/>
      <c r="R81" s="90"/>
      <c r="S81" s="90"/>
      <c r="T81" s="60"/>
      <c r="U81" s="90"/>
      <c r="V81" s="90"/>
      <c r="W81" s="75"/>
      <c r="X81" s="74"/>
      <c r="Y81" s="74"/>
      <c r="Z81" s="91"/>
      <c r="AA81" s="91"/>
      <c r="AB81" s="91"/>
      <c r="AC81" s="91"/>
      <c r="AD81" s="100"/>
      <c r="AE81" s="101"/>
      <c r="AF81" s="101"/>
      <c r="AG81" s="101"/>
      <c r="AH81" s="76"/>
      <c r="AI81" s="102"/>
      <c r="AJ81" s="76"/>
      <c r="AK81" s="76"/>
      <c r="AL81" s="102"/>
    </row>
    <row r="82" spans="1:38" ht="27" customHeight="1" x14ac:dyDescent="0.2">
      <c r="B82" s="17"/>
      <c r="C82" s="17"/>
      <c r="D82" s="17"/>
      <c r="E82" s="35"/>
      <c r="F82" s="48"/>
      <c r="G82" s="48"/>
      <c r="H82" s="60"/>
      <c r="I82" s="75"/>
      <c r="J82" s="75"/>
      <c r="K82" s="74"/>
      <c r="L82" s="91"/>
      <c r="M82" s="91"/>
      <c r="N82" s="91"/>
      <c r="O82" s="91"/>
      <c r="P82" s="91"/>
      <c r="Q82" s="91"/>
      <c r="R82" s="91"/>
      <c r="S82" s="91"/>
      <c r="T82" s="60"/>
      <c r="U82" s="91"/>
      <c r="V82" s="91"/>
      <c r="W82" s="91"/>
      <c r="X82" s="91"/>
      <c r="Y82" s="100"/>
      <c r="Z82" s="101"/>
      <c r="AA82" s="101"/>
      <c r="AB82" s="101"/>
      <c r="AC82" s="76"/>
      <c r="AD82" s="102"/>
      <c r="AE82" s="76"/>
      <c r="AF82" s="76"/>
      <c r="AG82" s="102"/>
    </row>
    <row r="83" spans="1:38" ht="30.75" customHeight="1" x14ac:dyDescent="0.2">
      <c r="A83" s="10"/>
      <c r="E83" s="36"/>
      <c r="F83" s="3"/>
      <c r="G83" s="3"/>
      <c r="H83" s="61"/>
      <c r="I83" s="76"/>
      <c r="J83" s="76"/>
      <c r="K83" s="87"/>
      <c r="L83" s="92"/>
      <c r="M83" s="92"/>
      <c r="N83" s="92"/>
      <c r="O83" s="92"/>
      <c r="P83" s="92"/>
      <c r="Q83" s="92"/>
      <c r="R83" s="92"/>
      <c r="S83" s="92"/>
      <c r="T83" s="61"/>
      <c r="U83" s="92"/>
      <c r="V83" s="92"/>
      <c r="W83" s="76"/>
      <c r="X83" s="76"/>
      <c r="Y83" s="76"/>
      <c r="Z83" s="76"/>
      <c r="AA83" s="76"/>
      <c r="AD83" s="2"/>
      <c r="AE83" s="2"/>
      <c r="AF83" s="2"/>
      <c r="AG83" s="2"/>
    </row>
    <row r="84" spans="1:38" ht="27" customHeight="1" x14ac:dyDescent="0.2">
      <c r="A84" s="10"/>
      <c r="E84" s="37"/>
      <c r="F84" s="36"/>
      <c r="G84" s="36"/>
      <c r="H84" s="37"/>
      <c r="I84" s="76"/>
      <c r="J84" s="76"/>
      <c r="K84" s="87"/>
      <c r="L84" s="92"/>
      <c r="M84" s="92"/>
      <c r="N84" s="92"/>
      <c r="O84" s="92"/>
      <c r="P84" s="92"/>
      <c r="Q84" s="92"/>
      <c r="R84" s="92"/>
      <c r="S84" s="92"/>
      <c r="T84" s="37"/>
      <c r="U84" s="92"/>
      <c r="V84" s="92"/>
      <c r="W84" s="76"/>
      <c r="X84" s="76"/>
      <c r="AD84" s="2"/>
      <c r="AE84" s="2"/>
      <c r="AF84" s="2"/>
      <c r="AG84" s="2"/>
    </row>
    <row r="85" spans="1:38" ht="27" customHeight="1" x14ac:dyDescent="0.2">
      <c r="A85" s="11"/>
      <c r="B85" s="18"/>
      <c r="C85" s="18"/>
      <c r="D85" s="18"/>
      <c r="E85" s="38"/>
      <c r="F85" s="36"/>
      <c r="G85" s="36"/>
      <c r="H85" s="37"/>
      <c r="K85" s="4"/>
      <c r="L85" s="5"/>
      <c r="M85" s="5"/>
      <c r="N85" s="5"/>
      <c r="O85" s="5"/>
      <c r="P85" s="5"/>
      <c r="Q85" s="5"/>
      <c r="R85" s="5"/>
      <c r="S85" s="5"/>
      <c r="T85" s="37"/>
      <c r="U85" s="5"/>
      <c r="V85" s="5"/>
      <c r="AD85" s="2"/>
      <c r="AE85" s="2"/>
      <c r="AF85" s="2"/>
      <c r="AG85" s="2"/>
    </row>
    <row r="86" spans="1:38" ht="27" customHeight="1" x14ac:dyDescent="0.2">
      <c r="A86" s="12"/>
      <c r="B86" s="18"/>
      <c r="C86" s="18"/>
      <c r="D86" s="18"/>
      <c r="E86" s="38"/>
      <c r="F86" s="3"/>
      <c r="G86" s="3"/>
      <c r="H86" s="37"/>
      <c r="I86" s="76"/>
      <c r="J86" s="76"/>
      <c r="K86" s="87"/>
      <c r="L86" s="92"/>
      <c r="M86" s="92"/>
      <c r="N86" s="92"/>
      <c r="O86" s="92"/>
      <c r="P86" s="92"/>
      <c r="Q86" s="92"/>
      <c r="R86" s="92"/>
      <c r="S86" s="92"/>
      <c r="T86" s="37"/>
      <c r="U86" s="92"/>
      <c r="V86" s="92"/>
      <c r="W86" s="76"/>
      <c r="X86" s="76"/>
      <c r="AD86" s="2"/>
      <c r="AE86" s="2"/>
      <c r="AF86" s="2"/>
      <c r="AG86" s="2"/>
    </row>
    <row r="87" spans="1:38" ht="27" customHeight="1" x14ac:dyDescent="0.2">
      <c r="A87" s="12"/>
      <c r="B87" s="18"/>
      <c r="C87" s="18"/>
      <c r="D87" s="18"/>
      <c r="E87" s="38"/>
      <c r="F87" s="36"/>
      <c r="G87" s="36"/>
      <c r="H87" s="37"/>
      <c r="I87" s="76"/>
      <c r="J87" s="76"/>
      <c r="K87" s="87"/>
      <c r="L87" s="92"/>
      <c r="M87" s="92"/>
      <c r="N87" s="92"/>
      <c r="O87" s="92"/>
      <c r="P87" s="92"/>
      <c r="Q87" s="92"/>
      <c r="R87" s="92"/>
      <c r="S87" s="92"/>
      <c r="T87" s="37"/>
      <c r="U87" s="92"/>
      <c r="V87" s="92"/>
      <c r="W87" s="76"/>
      <c r="X87" s="76"/>
      <c r="AD87" s="2"/>
      <c r="AE87" s="2"/>
      <c r="AF87" s="2"/>
      <c r="AG87" s="2"/>
    </row>
    <row r="88" spans="1:38" ht="27" customHeight="1" x14ac:dyDescent="0.2">
      <c r="A88" s="12"/>
      <c r="B88" s="18"/>
      <c r="C88" s="18"/>
      <c r="D88" s="18"/>
      <c r="E88" s="38"/>
      <c r="F88" s="3"/>
      <c r="G88" s="3"/>
      <c r="H88" s="37"/>
      <c r="I88" s="76"/>
      <c r="J88" s="76"/>
      <c r="K88" s="87"/>
      <c r="L88" s="92"/>
      <c r="M88" s="92"/>
      <c r="N88" s="92"/>
      <c r="O88" s="92"/>
      <c r="P88" s="92"/>
      <c r="Q88" s="92"/>
      <c r="R88" s="92"/>
      <c r="S88" s="92"/>
      <c r="T88" s="37"/>
      <c r="U88" s="92"/>
      <c r="V88" s="92"/>
      <c r="W88" s="76"/>
      <c r="X88" s="76"/>
      <c r="AD88" s="2"/>
      <c r="AE88" s="2"/>
      <c r="AF88" s="2"/>
      <c r="AG88" s="2"/>
    </row>
    <row r="89" spans="1:38" ht="27" customHeight="1" x14ac:dyDescent="0.2">
      <c r="A89" s="10"/>
      <c r="E89" s="38"/>
      <c r="F89" s="3"/>
      <c r="G89" s="3"/>
      <c r="H89" s="37"/>
      <c r="I89" s="76"/>
      <c r="J89" s="76"/>
      <c r="K89" s="87"/>
      <c r="L89" s="92"/>
      <c r="M89" s="92"/>
      <c r="N89" s="92"/>
      <c r="O89" s="92"/>
      <c r="P89" s="92"/>
      <c r="Q89" s="92"/>
      <c r="R89" s="92"/>
      <c r="S89" s="92"/>
      <c r="T89" s="37"/>
      <c r="U89" s="92"/>
      <c r="V89" s="92"/>
      <c r="W89" s="76"/>
      <c r="X89" s="76"/>
      <c r="AD89" s="2"/>
      <c r="AE89" s="2"/>
      <c r="AF89" s="2"/>
      <c r="AG89" s="2"/>
    </row>
    <row r="90" spans="1:38" ht="27" customHeight="1" x14ac:dyDescent="0.2">
      <c r="A90" s="10"/>
      <c r="E90" s="38"/>
      <c r="F90" s="39"/>
      <c r="G90" s="39"/>
      <c r="H90" s="37"/>
      <c r="I90" s="4"/>
      <c r="J90" s="4"/>
      <c r="K90" s="5"/>
      <c r="T90" s="37"/>
      <c r="AD90" s="2"/>
      <c r="AE90" s="2"/>
      <c r="AF90" s="2"/>
      <c r="AG90" s="2"/>
    </row>
    <row r="91" spans="1:38" ht="27" customHeight="1" x14ac:dyDescent="0.2">
      <c r="E91" s="38"/>
      <c r="F91" s="39"/>
      <c r="G91" s="39"/>
      <c r="H91" s="37"/>
      <c r="I91" s="76"/>
      <c r="J91" s="76"/>
      <c r="K91" s="76"/>
      <c r="L91" s="76"/>
      <c r="M91" s="76"/>
      <c r="N91" s="76"/>
      <c r="O91" s="76"/>
      <c r="P91" s="76"/>
      <c r="Q91" s="76"/>
      <c r="R91" s="76"/>
      <c r="S91" s="76"/>
      <c r="T91" s="37"/>
      <c r="U91" s="76"/>
      <c r="V91" s="76"/>
      <c r="W91" s="76"/>
      <c r="X91" s="76"/>
      <c r="Y91" s="87"/>
      <c r="Z91" s="92"/>
      <c r="AA91" s="92"/>
      <c r="AB91" s="92"/>
      <c r="AC91" s="76"/>
      <c r="AD91" s="2"/>
      <c r="AE91" s="2"/>
      <c r="AF91" s="2"/>
      <c r="AG91" s="2"/>
    </row>
    <row r="92" spans="1:38" ht="27" customHeight="1" x14ac:dyDescent="0.2">
      <c r="E92" s="38"/>
      <c r="H92" s="37"/>
      <c r="I92" s="76"/>
      <c r="J92" s="76"/>
      <c r="K92" s="76"/>
      <c r="L92" s="76"/>
      <c r="M92" s="76"/>
      <c r="N92" s="76"/>
      <c r="O92" s="76"/>
      <c r="P92" s="76"/>
      <c r="Q92" s="76"/>
      <c r="R92" s="76"/>
      <c r="S92" s="76"/>
      <c r="T92" s="37"/>
      <c r="U92" s="76"/>
      <c r="V92" s="76"/>
      <c r="W92" s="76"/>
      <c r="X92" s="76"/>
      <c r="Y92" s="87"/>
      <c r="Z92" s="92"/>
      <c r="AA92" s="92"/>
      <c r="AB92" s="92"/>
      <c r="AC92" s="76"/>
      <c r="AD92" s="2"/>
      <c r="AE92" s="2"/>
      <c r="AF92" s="2"/>
      <c r="AG92" s="2"/>
    </row>
    <row r="93" spans="1:38" ht="27" customHeight="1" x14ac:dyDescent="0.2">
      <c r="E93" s="38"/>
      <c r="H93" s="37"/>
      <c r="I93" s="76"/>
      <c r="J93" s="76"/>
      <c r="K93" s="76"/>
      <c r="L93" s="76"/>
      <c r="M93" s="76"/>
      <c r="N93" s="76"/>
      <c r="O93" s="76"/>
      <c r="P93" s="76"/>
      <c r="Q93" s="76"/>
      <c r="R93" s="76"/>
      <c r="S93" s="76"/>
      <c r="T93" s="37"/>
      <c r="U93" s="76"/>
      <c r="V93" s="76"/>
      <c r="W93" s="76"/>
      <c r="X93" s="76"/>
      <c r="Y93" s="87"/>
      <c r="Z93" s="92"/>
      <c r="AA93" s="92"/>
      <c r="AB93" s="92"/>
      <c r="AC93" s="76"/>
      <c r="AD93" s="2"/>
      <c r="AE93" s="2"/>
      <c r="AF93" s="2"/>
      <c r="AG93" s="2"/>
    </row>
    <row r="94" spans="1:38" ht="27" customHeight="1" x14ac:dyDescent="0.2">
      <c r="E94" s="38"/>
      <c r="H94" s="37"/>
      <c r="I94" s="76"/>
      <c r="J94" s="76"/>
      <c r="K94" s="76"/>
      <c r="L94" s="76"/>
      <c r="M94" s="76"/>
      <c r="N94" s="76"/>
      <c r="O94" s="76"/>
      <c r="P94" s="76"/>
      <c r="Q94" s="76"/>
      <c r="R94" s="76"/>
      <c r="S94" s="76"/>
      <c r="T94" s="37"/>
      <c r="U94" s="76"/>
      <c r="V94" s="76"/>
      <c r="W94" s="76"/>
      <c r="X94" s="76"/>
      <c r="Y94" s="87"/>
      <c r="Z94" s="92"/>
      <c r="AA94" s="92"/>
      <c r="AB94" s="92"/>
      <c r="AC94" s="76"/>
      <c r="AD94" s="2"/>
      <c r="AE94" s="2"/>
      <c r="AF94" s="2"/>
      <c r="AG94" s="2"/>
    </row>
    <row r="95" spans="1:38" ht="27" customHeight="1" x14ac:dyDescent="0.2">
      <c r="E95" s="38"/>
      <c r="H95" s="37"/>
      <c r="I95" s="76"/>
      <c r="J95" s="76"/>
      <c r="K95" s="76"/>
      <c r="L95" s="76"/>
      <c r="M95" s="76"/>
      <c r="N95" s="76"/>
      <c r="O95" s="76"/>
      <c r="P95" s="76"/>
      <c r="Q95" s="76"/>
      <c r="R95" s="76"/>
      <c r="S95" s="76"/>
      <c r="T95" s="37"/>
      <c r="U95" s="76"/>
      <c r="V95" s="76"/>
      <c r="W95" s="76"/>
      <c r="X95" s="76"/>
      <c r="Y95" s="87"/>
      <c r="Z95" s="92"/>
      <c r="AA95" s="92"/>
      <c r="AB95" s="92"/>
      <c r="AC95" s="76"/>
      <c r="AD95" s="2"/>
      <c r="AE95" s="2"/>
      <c r="AF95" s="2"/>
      <c r="AG95" s="2"/>
    </row>
    <row r="96" spans="1:38" ht="27" customHeight="1" x14ac:dyDescent="0.2">
      <c r="E96" s="38"/>
      <c r="H96" s="37"/>
      <c r="I96" s="76"/>
      <c r="J96" s="76"/>
      <c r="K96" s="76"/>
      <c r="L96" s="76"/>
      <c r="M96" s="76"/>
      <c r="N96" s="76"/>
      <c r="O96" s="76"/>
      <c r="P96" s="76"/>
      <c r="Q96" s="76"/>
      <c r="R96" s="76"/>
      <c r="S96" s="76"/>
      <c r="T96" s="37"/>
      <c r="U96" s="76"/>
      <c r="V96" s="76"/>
      <c r="W96" s="76"/>
      <c r="X96" s="76"/>
      <c r="Y96" s="87"/>
      <c r="Z96" s="92"/>
      <c r="AA96" s="92"/>
      <c r="AB96" s="92"/>
      <c r="AC96" s="76"/>
      <c r="AD96" s="2"/>
      <c r="AE96" s="2"/>
      <c r="AF96" s="2"/>
      <c r="AG96" s="2"/>
    </row>
    <row r="97" spans="1:38" ht="30.75" customHeight="1" x14ac:dyDescent="0.2">
      <c r="E97" s="3"/>
      <c r="H97" s="62"/>
      <c r="I97" s="76"/>
      <c r="J97" s="76"/>
      <c r="K97" s="76"/>
      <c r="L97" s="76"/>
      <c r="M97" s="76"/>
      <c r="N97" s="76"/>
      <c r="O97" s="76"/>
      <c r="P97" s="76"/>
      <c r="Q97" s="76"/>
      <c r="R97" s="76"/>
      <c r="S97" s="76"/>
      <c r="T97" s="62"/>
      <c r="U97" s="76"/>
      <c r="V97" s="76"/>
      <c r="W97" s="76"/>
      <c r="X97" s="76"/>
      <c r="Y97" s="87"/>
      <c r="Z97" s="92"/>
      <c r="AA97" s="92"/>
      <c r="AB97" s="92"/>
      <c r="AD97" s="2"/>
      <c r="AE97" s="2"/>
      <c r="AF97" s="2"/>
      <c r="AG97" s="2"/>
    </row>
    <row r="98" spans="1:38" ht="27" customHeight="1" x14ac:dyDescent="0.2">
      <c r="E98" s="3"/>
      <c r="H98" s="63"/>
      <c r="I98" s="76"/>
      <c r="J98" s="76"/>
      <c r="K98" s="76"/>
      <c r="L98" s="76"/>
      <c r="M98" s="76"/>
      <c r="N98" s="76"/>
      <c r="O98" s="76"/>
      <c r="P98" s="76"/>
      <c r="Q98" s="76"/>
      <c r="R98" s="76"/>
      <c r="S98" s="76"/>
      <c r="T98" s="63"/>
      <c r="U98" s="76"/>
      <c r="V98" s="76"/>
      <c r="W98" s="76"/>
      <c r="X98" s="76"/>
      <c r="Y98" s="87"/>
      <c r="Z98" s="92"/>
      <c r="AA98" s="92"/>
      <c r="AB98" s="92"/>
      <c r="AC98" s="76"/>
      <c r="AD98" s="2"/>
      <c r="AE98" s="2"/>
      <c r="AF98" s="2"/>
      <c r="AG98" s="2"/>
    </row>
    <row r="99" spans="1:38" ht="27" customHeight="1" x14ac:dyDescent="0.2">
      <c r="A99" s="10"/>
      <c r="E99" s="36"/>
      <c r="H99" s="63"/>
      <c r="I99" s="76"/>
      <c r="J99" s="76"/>
      <c r="K99" s="76"/>
      <c r="L99" s="76"/>
      <c r="M99" s="76"/>
      <c r="N99" s="76"/>
      <c r="O99" s="76"/>
      <c r="P99" s="76"/>
      <c r="Q99" s="76"/>
      <c r="R99" s="76"/>
      <c r="S99" s="76"/>
      <c r="T99" s="63"/>
      <c r="U99" s="76"/>
      <c r="V99" s="76"/>
      <c r="W99" s="76"/>
      <c r="X99" s="76"/>
      <c r="Y99" s="87"/>
      <c r="Z99" s="92"/>
      <c r="AA99" s="92"/>
      <c r="AB99" s="92"/>
      <c r="AC99" s="76"/>
      <c r="AD99" s="76"/>
      <c r="AE99" s="76"/>
      <c r="AF99" s="76"/>
      <c r="AG99" s="76"/>
    </row>
    <row r="100" spans="1:38" ht="27" customHeight="1" x14ac:dyDescent="0.2">
      <c r="A100" s="10"/>
      <c r="E100" s="36"/>
      <c r="H100" s="63"/>
      <c r="I100" s="76"/>
      <c r="J100" s="76"/>
      <c r="K100" s="76"/>
      <c r="L100" s="76"/>
      <c r="M100" s="76"/>
      <c r="N100" s="76"/>
      <c r="O100" s="76"/>
      <c r="P100" s="76"/>
      <c r="Q100" s="76"/>
      <c r="R100" s="76"/>
      <c r="S100" s="76"/>
      <c r="T100" s="63"/>
      <c r="U100" s="76"/>
      <c r="V100" s="76"/>
      <c r="W100" s="76"/>
      <c r="X100" s="76"/>
      <c r="Y100" s="87"/>
      <c r="Z100" s="92"/>
      <c r="AA100" s="92"/>
      <c r="AB100" s="92"/>
      <c r="AC100" s="76"/>
      <c r="AD100" s="76"/>
      <c r="AE100" s="76"/>
      <c r="AF100" s="76"/>
      <c r="AG100" s="76"/>
    </row>
    <row r="101" spans="1:38" ht="27" customHeight="1" x14ac:dyDescent="0.2">
      <c r="A101" s="10"/>
      <c r="E101" s="36"/>
      <c r="H101" s="63"/>
      <c r="I101" s="76"/>
      <c r="J101" s="76"/>
      <c r="K101" s="76"/>
      <c r="L101" s="76"/>
      <c r="M101" s="76"/>
      <c r="N101" s="76"/>
      <c r="O101" s="76"/>
      <c r="P101" s="76"/>
      <c r="Q101" s="76"/>
      <c r="R101" s="76"/>
      <c r="S101" s="76"/>
      <c r="T101" s="63"/>
      <c r="U101" s="76"/>
      <c r="V101" s="76"/>
      <c r="W101" s="76"/>
      <c r="X101" s="76"/>
      <c r="Y101" s="87"/>
      <c r="Z101" s="92"/>
      <c r="AA101" s="92"/>
      <c r="AB101" s="92"/>
      <c r="AC101" s="76"/>
      <c r="AD101" s="76"/>
      <c r="AE101" s="76"/>
      <c r="AF101" s="76"/>
      <c r="AG101" s="76"/>
    </row>
    <row r="102" spans="1:38" ht="27" customHeight="1" x14ac:dyDescent="0.2">
      <c r="A102" s="10"/>
      <c r="E102" s="36"/>
      <c r="H102" s="63"/>
      <c r="I102" s="76"/>
      <c r="J102" s="76"/>
      <c r="K102" s="76"/>
      <c r="L102" s="76"/>
      <c r="M102" s="76"/>
      <c r="N102" s="76"/>
      <c r="O102" s="76"/>
      <c r="P102" s="76"/>
      <c r="Q102" s="76"/>
      <c r="R102" s="76"/>
      <c r="S102" s="76"/>
      <c r="T102" s="63"/>
      <c r="U102" s="76"/>
      <c r="V102" s="76"/>
      <c r="W102" s="76"/>
      <c r="X102" s="76"/>
      <c r="Y102" s="87"/>
      <c r="Z102" s="92"/>
      <c r="AA102" s="92"/>
      <c r="AB102" s="92"/>
      <c r="AC102" s="76"/>
      <c r="AD102" s="76"/>
      <c r="AE102" s="76"/>
      <c r="AF102" s="76"/>
      <c r="AG102" s="76"/>
    </row>
    <row r="103" spans="1:38" ht="27" customHeight="1" x14ac:dyDescent="0.2">
      <c r="A103" s="10"/>
      <c r="E103" s="3"/>
      <c r="H103" s="63"/>
      <c r="I103" s="76"/>
      <c r="J103" s="76"/>
      <c r="K103" s="76"/>
      <c r="L103" s="76"/>
      <c r="M103" s="76"/>
      <c r="N103" s="76"/>
      <c r="O103" s="76"/>
      <c r="P103" s="76"/>
      <c r="Q103" s="76"/>
      <c r="R103" s="76"/>
      <c r="S103" s="76"/>
      <c r="T103" s="63"/>
      <c r="U103" s="76"/>
      <c r="V103" s="76"/>
      <c r="W103" s="76"/>
      <c r="X103" s="76"/>
      <c r="Y103" s="87"/>
      <c r="Z103" s="92"/>
      <c r="AA103" s="92"/>
      <c r="AB103" s="92"/>
      <c r="AC103" s="76"/>
      <c r="AD103" s="76"/>
      <c r="AE103" s="76"/>
      <c r="AF103" s="76"/>
      <c r="AG103" s="76"/>
    </row>
    <row r="104" spans="1:38" ht="27" customHeight="1" x14ac:dyDescent="0.2">
      <c r="A104" s="10"/>
      <c r="E104" s="3"/>
      <c r="H104" s="63"/>
      <c r="I104" s="76"/>
      <c r="J104" s="76"/>
      <c r="K104" s="76"/>
      <c r="L104" s="76"/>
      <c r="M104" s="76"/>
      <c r="N104" s="76"/>
      <c r="O104" s="76"/>
      <c r="P104" s="76"/>
      <c r="Q104" s="76"/>
      <c r="R104" s="76"/>
      <c r="S104" s="76"/>
      <c r="T104" s="63"/>
      <c r="U104" s="76"/>
      <c r="V104" s="76"/>
      <c r="W104" s="76"/>
      <c r="X104" s="76"/>
      <c r="Y104" s="87"/>
      <c r="Z104" s="92"/>
      <c r="AA104" s="92"/>
      <c r="AB104" s="92"/>
      <c r="AC104" s="76"/>
      <c r="AD104" s="76"/>
      <c r="AE104" s="76"/>
      <c r="AF104" s="76"/>
      <c r="AG104" s="76"/>
    </row>
    <row r="105" spans="1:38" ht="27" customHeight="1" x14ac:dyDescent="0.2">
      <c r="A105" s="10"/>
      <c r="E105" s="39"/>
      <c r="H105" s="64"/>
      <c r="I105" s="76"/>
      <c r="J105" s="76"/>
      <c r="K105" s="76"/>
      <c r="L105" s="76"/>
      <c r="M105" s="76"/>
      <c r="N105" s="76"/>
      <c r="O105" s="76"/>
      <c r="P105" s="76"/>
      <c r="Q105" s="76"/>
      <c r="R105" s="76"/>
      <c r="S105" s="76"/>
      <c r="T105" s="64"/>
      <c r="U105" s="76"/>
      <c r="V105" s="76"/>
      <c r="W105" s="76"/>
      <c r="X105" s="76"/>
      <c r="Y105" s="76"/>
      <c r="Z105" s="76"/>
      <c r="AA105" s="76"/>
      <c r="AB105" s="76"/>
      <c r="AC105" s="76"/>
      <c r="AD105" s="87"/>
      <c r="AE105" s="92"/>
      <c r="AF105" s="92"/>
      <c r="AG105" s="92"/>
      <c r="AH105" s="76"/>
      <c r="AI105" s="76"/>
      <c r="AJ105" s="76"/>
      <c r="AK105" s="76"/>
      <c r="AL105" s="76"/>
    </row>
    <row r="106" spans="1:38" ht="27" customHeight="1" x14ac:dyDescent="0.2">
      <c r="A106" s="10"/>
      <c r="E106" s="39"/>
      <c r="H106" s="65"/>
      <c r="I106" s="76"/>
      <c r="J106" s="76"/>
      <c r="K106" s="76"/>
      <c r="L106" s="76"/>
      <c r="M106" s="76"/>
      <c r="N106" s="76"/>
      <c r="O106" s="76"/>
      <c r="P106" s="76"/>
      <c r="Q106" s="76"/>
      <c r="R106" s="76"/>
      <c r="S106" s="76"/>
      <c r="T106" s="65"/>
      <c r="U106" s="76"/>
      <c r="V106" s="76"/>
      <c r="W106" s="76"/>
      <c r="X106" s="76"/>
      <c r="Y106" s="76"/>
      <c r="Z106" s="76"/>
      <c r="AA106" s="76"/>
      <c r="AB106" s="76"/>
      <c r="AC106" s="76"/>
      <c r="AD106" s="87"/>
      <c r="AE106" s="92"/>
      <c r="AF106" s="92"/>
      <c r="AG106" s="92"/>
      <c r="AH106" s="76"/>
      <c r="AI106" s="76"/>
      <c r="AJ106" s="76"/>
      <c r="AK106" s="76"/>
      <c r="AL106" s="76"/>
    </row>
    <row r="107" spans="1:38" ht="27" customHeight="1" x14ac:dyDescent="0.2">
      <c r="A107" s="10"/>
      <c r="H107" s="65"/>
      <c r="I107" s="76"/>
      <c r="J107" s="76"/>
      <c r="K107" s="76"/>
      <c r="L107" s="76"/>
      <c r="M107" s="76"/>
      <c r="N107" s="76"/>
      <c r="O107" s="76"/>
      <c r="P107" s="76"/>
      <c r="Q107" s="76"/>
      <c r="R107" s="76"/>
      <c r="S107" s="76"/>
      <c r="T107" s="65"/>
      <c r="U107" s="76"/>
      <c r="V107" s="76"/>
      <c r="W107" s="76"/>
      <c r="X107" s="76"/>
      <c r="Y107" s="76"/>
      <c r="Z107" s="76"/>
      <c r="AA107" s="76"/>
      <c r="AB107" s="76"/>
      <c r="AC107" s="76"/>
      <c r="AD107" s="87"/>
      <c r="AE107" s="92"/>
      <c r="AF107" s="92"/>
      <c r="AG107" s="92"/>
      <c r="AH107" s="76"/>
      <c r="AI107" s="76"/>
      <c r="AJ107" s="76"/>
      <c r="AK107" s="76"/>
      <c r="AL107" s="76"/>
    </row>
    <row r="108" spans="1:38" ht="27" customHeight="1" x14ac:dyDescent="0.2">
      <c r="A108" s="10"/>
      <c r="H108" s="65"/>
      <c r="I108" s="76"/>
      <c r="J108" s="76"/>
      <c r="K108" s="76"/>
      <c r="L108" s="76"/>
      <c r="M108" s="76"/>
      <c r="N108" s="76"/>
      <c r="O108" s="76"/>
      <c r="P108" s="76"/>
      <c r="Q108" s="76"/>
      <c r="R108" s="76"/>
      <c r="S108" s="76"/>
      <c r="T108" s="65"/>
      <c r="U108" s="76"/>
      <c r="V108" s="76"/>
      <c r="W108" s="76"/>
      <c r="X108" s="76"/>
      <c r="Y108" s="76"/>
      <c r="Z108" s="76"/>
      <c r="AA108" s="76"/>
      <c r="AB108" s="76"/>
      <c r="AC108" s="76"/>
      <c r="AD108" s="87"/>
      <c r="AE108" s="92"/>
      <c r="AF108" s="92"/>
      <c r="AG108" s="92"/>
      <c r="AH108" s="76"/>
      <c r="AI108" s="76"/>
      <c r="AJ108" s="76"/>
      <c r="AK108" s="76"/>
      <c r="AL108" s="76"/>
    </row>
    <row r="109" spans="1:38" ht="14" x14ac:dyDescent="0.2">
      <c r="A109" s="10"/>
      <c r="H109" s="65"/>
      <c r="I109" s="76"/>
      <c r="J109" s="76"/>
      <c r="K109" s="76"/>
      <c r="L109" s="76"/>
      <c r="M109" s="76"/>
      <c r="N109" s="76"/>
      <c r="O109" s="76"/>
      <c r="P109" s="76"/>
      <c r="Q109" s="76"/>
      <c r="R109" s="76"/>
      <c r="S109" s="76"/>
      <c r="T109" s="65"/>
      <c r="U109" s="76"/>
      <c r="V109" s="76"/>
      <c r="W109" s="76"/>
      <c r="X109" s="76"/>
      <c r="Y109" s="76"/>
      <c r="Z109" s="76"/>
      <c r="AA109" s="76"/>
      <c r="AB109" s="76"/>
      <c r="AC109" s="76"/>
      <c r="AD109" s="87"/>
      <c r="AE109" s="92"/>
      <c r="AF109" s="92"/>
      <c r="AG109" s="92"/>
      <c r="AH109" s="76"/>
      <c r="AI109" s="76"/>
      <c r="AJ109" s="76"/>
      <c r="AK109" s="76"/>
      <c r="AL109" s="76"/>
    </row>
    <row r="110" spans="1:38" ht="14" x14ac:dyDescent="0.2">
      <c r="A110" s="10"/>
      <c r="H110" s="65"/>
      <c r="I110" s="76"/>
      <c r="J110" s="76"/>
      <c r="K110" s="76"/>
      <c r="L110" s="76"/>
      <c r="M110" s="76"/>
      <c r="N110" s="76"/>
      <c r="O110" s="76"/>
      <c r="P110" s="76"/>
      <c r="Q110" s="76"/>
      <c r="R110" s="76"/>
      <c r="S110" s="76"/>
      <c r="T110" s="65"/>
      <c r="U110" s="76"/>
      <c r="V110" s="76"/>
      <c r="W110" s="76"/>
      <c r="X110" s="76"/>
      <c r="Y110" s="76"/>
      <c r="Z110" s="76"/>
      <c r="AA110" s="76"/>
      <c r="AB110" s="76"/>
      <c r="AC110" s="76"/>
      <c r="AD110" s="87"/>
      <c r="AE110" s="92"/>
      <c r="AF110" s="92"/>
      <c r="AG110" s="92"/>
      <c r="AH110" s="76"/>
      <c r="AI110" s="76"/>
      <c r="AJ110" s="76"/>
      <c r="AK110" s="76"/>
      <c r="AL110" s="76"/>
    </row>
    <row r="111" spans="1:38" ht="14" x14ac:dyDescent="0.2">
      <c r="A111" s="10"/>
      <c r="H111" s="65"/>
      <c r="I111" s="76"/>
      <c r="J111" s="76"/>
      <c r="K111" s="76"/>
      <c r="L111" s="76"/>
      <c r="M111" s="76"/>
      <c r="N111" s="76"/>
      <c r="O111" s="76"/>
      <c r="P111" s="76"/>
      <c r="Q111" s="76"/>
      <c r="R111" s="76"/>
      <c r="S111" s="76"/>
      <c r="T111" s="65"/>
      <c r="U111" s="76"/>
      <c r="V111" s="76"/>
      <c r="W111" s="76"/>
      <c r="X111" s="76"/>
      <c r="Y111" s="76"/>
      <c r="Z111" s="76"/>
      <c r="AA111" s="76"/>
      <c r="AB111" s="76"/>
      <c r="AC111" s="76"/>
      <c r="AD111" s="87"/>
      <c r="AE111" s="92"/>
      <c r="AF111" s="92"/>
      <c r="AG111" s="92"/>
      <c r="AH111" s="76"/>
      <c r="AI111" s="76"/>
      <c r="AJ111" s="76"/>
      <c r="AK111" s="76"/>
      <c r="AL111" s="76"/>
    </row>
    <row r="112" spans="1:38" ht="14" x14ac:dyDescent="0.2">
      <c r="A112" s="10"/>
      <c r="H112" s="65"/>
      <c r="I112" s="76"/>
      <c r="J112" s="76"/>
      <c r="K112" s="76"/>
      <c r="L112" s="76"/>
      <c r="M112" s="76"/>
      <c r="N112" s="76"/>
      <c r="O112" s="76"/>
      <c r="P112" s="76"/>
      <c r="Q112" s="76"/>
      <c r="R112" s="76"/>
      <c r="S112" s="76"/>
      <c r="T112" s="65"/>
      <c r="U112" s="76"/>
      <c r="V112" s="76"/>
      <c r="W112" s="76"/>
      <c r="X112" s="76"/>
      <c r="Y112" s="76"/>
      <c r="Z112" s="76"/>
      <c r="AA112" s="76"/>
      <c r="AB112" s="76"/>
      <c r="AC112" s="76"/>
      <c r="AD112" s="87"/>
      <c r="AE112" s="92"/>
      <c r="AF112" s="92"/>
      <c r="AG112" s="92"/>
      <c r="AH112" s="76"/>
      <c r="AI112" s="76"/>
      <c r="AJ112" s="76"/>
      <c r="AK112" s="76"/>
      <c r="AL112" s="76"/>
    </row>
    <row r="113" spans="1:38" ht="14" x14ac:dyDescent="0.2">
      <c r="A113" s="10"/>
      <c r="H113" s="65"/>
      <c r="I113" s="76"/>
      <c r="J113" s="76"/>
      <c r="K113" s="76"/>
      <c r="L113" s="76"/>
      <c r="M113" s="76"/>
      <c r="N113" s="76"/>
      <c r="O113" s="76"/>
      <c r="P113" s="76"/>
      <c r="Q113" s="76"/>
      <c r="R113" s="76"/>
      <c r="S113" s="76"/>
      <c r="T113" s="65"/>
      <c r="U113" s="76"/>
      <c r="V113" s="76"/>
      <c r="W113" s="76"/>
      <c r="X113" s="76"/>
      <c r="Y113" s="76"/>
      <c r="Z113" s="76"/>
      <c r="AA113" s="76"/>
      <c r="AB113" s="76"/>
      <c r="AC113" s="76"/>
      <c r="AD113" s="87"/>
      <c r="AE113" s="92"/>
      <c r="AF113" s="92"/>
      <c r="AG113" s="92"/>
      <c r="AH113" s="76"/>
      <c r="AI113" s="76"/>
      <c r="AJ113" s="76"/>
      <c r="AK113" s="76"/>
      <c r="AL113" s="76"/>
    </row>
    <row r="114" spans="1:38" ht="14" x14ac:dyDescent="0.2">
      <c r="A114" s="10"/>
      <c r="H114" s="65"/>
      <c r="I114" s="76"/>
      <c r="J114" s="76"/>
      <c r="K114" s="76"/>
      <c r="L114" s="76"/>
      <c r="M114" s="76"/>
      <c r="N114" s="76"/>
      <c r="O114" s="76"/>
      <c r="P114" s="76"/>
      <c r="Q114" s="76"/>
      <c r="R114" s="76"/>
      <c r="S114" s="76"/>
      <c r="T114" s="65"/>
      <c r="U114" s="76"/>
      <c r="V114" s="76"/>
      <c r="W114" s="76"/>
      <c r="X114" s="76"/>
      <c r="Y114" s="76"/>
      <c r="Z114" s="76"/>
      <c r="AA114" s="76"/>
      <c r="AB114" s="76"/>
      <c r="AC114" s="76"/>
      <c r="AD114" s="87"/>
      <c r="AE114" s="92"/>
      <c r="AF114" s="92"/>
      <c r="AG114" s="92"/>
      <c r="AH114" s="76"/>
      <c r="AI114" s="76"/>
      <c r="AJ114" s="76"/>
      <c r="AK114" s="76"/>
      <c r="AL114" s="76"/>
    </row>
  </sheetData>
  <mergeCells count="4">
    <mergeCell ref="A1:F1"/>
    <mergeCell ref="A6:D6"/>
    <mergeCell ref="A3:D5"/>
    <mergeCell ref="E3:F4"/>
  </mergeCells>
  <phoneticPr fontId="4"/>
  <dataValidations count="4">
    <dataValidation type="list" allowBlank="1" showInputMessage="1" showErrorMessage="1" sqref="A6:D6" xr:uid="{00000000-0002-0000-0700-000000000000}">
      <formula1>$X$9:$X$16</formula1>
    </dataValidation>
    <dataValidation type="list" allowBlank="1" showInputMessage="1" showErrorMessage="1" sqref="Q9:Q78" xr:uid="{00000000-0002-0000-0700-000001000000}">
      <formula1>$Y$9:$Y$19</formula1>
    </dataValidation>
    <dataValidation type="list" showInputMessage="1" showErrorMessage="1" sqref="P9:P78" xr:uid="{00000000-0002-0000-0700-000002000000}">
      <formula1>$AB$9:$AB$11</formula1>
    </dataValidation>
    <dataValidation type="list" allowBlank="1" showInputMessage="1" showErrorMessage="1" sqref="C9:C13" xr:uid="{00000000-0002-0000-0700-000003000000}">
      <formula1>$X$1:$X$2</formula1>
    </dataValidation>
  </dataValidations>
  <hyperlinks>
    <hyperlink ref="K1" location="申請団体一覧!A1" display="申請一覧に戻る" xr:uid="{00000000-0004-0000-0700-000000000000}"/>
  </hyperlinks>
  <printOptions horizontalCentered="1"/>
  <pageMargins left="0.11811023622047244" right="0.11811023622047244" top="0.47244094488188976" bottom="0.47244094488188976" header="0.15748031496062992" footer="0.31496062992125984"/>
  <pageSetup paperSize="8" scale="55" fitToHeight="0" orientation="landscape" r:id="rId1"/>
  <headerFooter>
    <oddHeader>&amp;R&amp;12&amp;K01+000  2017年5月15日活動領域4審査会 資料</oddHeader>
    <oddFooter>&amp;C&amp;P/&amp;N</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pageSetUpPr fitToPage="1"/>
  </sheetPr>
  <dimension ref="A1:AA165"/>
  <sheetViews>
    <sheetView tabSelected="1" view="pageBreakPreview" zoomScale="55" zoomScaleSheetLayoutView="55" workbookViewId="0">
      <pane ySplit="4" topLeftCell="A5" activePane="bottomLeft" state="frozen"/>
      <selection pane="bottomLeft" activeCell="A6" sqref="A6"/>
    </sheetView>
  </sheetViews>
  <sheetFormatPr defaultColWidth="9" defaultRowHeight="13" x14ac:dyDescent="0.2"/>
  <cols>
    <col min="1" max="1" width="9" style="2"/>
    <col min="2" max="2" width="13.08984375" style="1" bestFit="1" customWidth="1"/>
    <col min="3" max="5" width="13.08984375" style="1" customWidth="1"/>
    <col min="6" max="6" width="12.6328125" style="2" bestFit="1" customWidth="1"/>
    <col min="7" max="7" width="14.90625" style="2" bestFit="1" customWidth="1"/>
    <col min="8" max="8" width="14.90625" style="1" customWidth="1"/>
    <col min="9" max="9" width="14.90625" style="161" customWidth="1"/>
    <col min="10" max="10" width="14.90625" style="179" customWidth="1"/>
    <col min="11" max="13" width="17.7265625" style="2" bestFit="1" customWidth="1"/>
    <col min="14" max="14" width="17.7265625" style="154" bestFit="1" customWidth="1"/>
    <col min="15" max="15" width="8" style="2" bestFit="1" customWidth="1"/>
    <col min="16" max="16" width="54.26953125" style="2" bestFit="1" customWidth="1"/>
    <col min="17" max="17" width="7.453125" style="2" customWidth="1"/>
    <col min="18" max="18" width="13" style="2" customWidth="1"/>
    <col min="19" max="19" width="13.36328125" style="4" bestFit="1" customWidth="1"/>
    <col min="20" max="20" width="12.7265625" style="5" customWidth="1"/>
    <col min="21" max="22" width="8" style="5" customWidth="1"/>
    <col min="23" max="23" width="14" style="2" bestFit="1" customWidth="1"/>
    <col min="24" max="24" width="15" style="2" customWidth="1"/>
    <col min="25" max="25" width="7.90625" style="2" bestFit="1" customWidth="1"/>
    <col min="26" max="26" width="10.08984375" style="2" bestFit="1" customWidth="1"/>
    <col min="27" max="27" width="54.26953125" style="2" bestFit="1" customWidth="1"/>
    <col min="28" max="28" width="9" style="2" customWidth="1"/>
    <col min="29" max="16384" width="9" style="2"/>
  </cols>
  <sheetData>
    <row r="1" spans="1:22" ht="42.75" customHeight="1" x14ac:dyDescent="0.2">
      <c r="A1" s="409" t="s">
        <v>455</v>
      </c>
      <c r="B1" s="410"/>
      <c r="C1" s="410"/>
      <c r="D1" s="410"/>
      <c r="E1" s="410"/>
      <c r="F1" s="410"/>
      <c r="G1" s="410"/>
      <c r="H1" s="410"/>
      <c r="I1" s="410"/>
      <c r="J1" s="411"/>
      <c r="M1" s="99"/>
    </row>
    <row r="2" spans="1:22" ht="13.5" customHeight="1" x14ac:dyDescent="0.2">
      <c r="A2" s="412"/>
      <c r="B2" s="413"/>
      <c r="C2" s="413"/>
      <c r="D2" s="413"/>
      <c r="E2" s="413"/>
      <c r="F2" s="414"/>
      <c r="G2" s="414"/>
      <c r="H2" s="413"/>
      <c r="I2" s="414"/>
      <c r="J2" s="415"/>
      <c r="M2" s="99"/>
      <c r="S2" s="2"/>
      <c r="T2" s="2"/>
      <c r="U2" s="2"/>
      <c r="V2" s="2"/>
    </row>
    <row r="3" spans="1:22" ht="18.75" customHeight="1" x14ac:dyDescent="0.2">
      <c r="A3" s="416" t="s">
        <v>147</v>
      </c>
      <c r="B3" s="390" t="s">
        <v>145</v>
      </c>
      <c r="C3" s="390"/>
      <c r="D3" s="390"/>
      <c r="E3" s="390" t="s">
        <v>146</v>
      </c>
      <c r="F3" s="369"/>
      <c r="G3" s="369"/>
      <c r="H3" s="369" t="s">
        <v>279</v>
      </c>
      <c r="I3" s="369" t="s">
        <v>18</v>
      </c>
      <c r="J3" s="417" t="s">
        <v>169</v>
      </c>
      <c r="M3" s="99"/>
      <c r="S3" s="2"/>
      <c r="T3" s="2"/>
      <c r="U3" s="2"/>
      <c r="V3" s="2"/>
    </row>
    <row r="4" spans="1:22" ht="27.75" customHeight="1" thickBot="1" x14ac:dyDescent="0.25">
      <c r="A4" s="418"/>
      <c r="B4" s="391"/>
      <c r="C4" s="391"/>
      <c r="D4" s="391"/>
      <c r="E4" s="370"/>
      <c r="F4" s="370"/>
      <c r="G4" s="370"/>
      <c r="H4" s="370"/>
      <c r="I4" s="370"/>
      <c r="J4" s="419"/>
      <c r="M4" s="99"/>
      <c r="S4" s="2"/>
      <c r="T4" s="2"/>
      <c r="U4" s="2"/>
      <c r="V4" s="2"/>
    </row>
    <row r="5" spans="1:22" ht="30.75" customHeight="1" thickTop="1" x14ac:dyDescent="0.2">
      <c r="A5" s="420">
        <v>1</v>
      </c>
      <c r="B5" s="373" t="s">
        <v>264</v>
      </c>
      <c r="C5" s="373"/>
      <c r="D5" s="373"/>
      <c r="E5" s="373" t="s">
        <v>362</v>
      </c>
      <c r="F5" s="373"/>
      <c r="G5" s="373"/>
      <c r="H5" s="195" t="s">
        <v>280</v>
      </c>
      <c r="I5" s="196">
        <v>83800</v>
      </c>
      <c r="J5" s="421">
        <v>58300</v>
      </c>
      <c r="S5" s="2"/>
      <c r="T5" s="2"/>
      <c r="U5" s="2"/>
      <c r="V5" s="2"/>
    </row>
    <row r="6" spans="1:22" ht="30.5" customHeight="1" thickBot="1" x14ac:dyDescent="0.25">
      <c r="A6" s="422">
        <v>1</v>
      </c>
      <c r="B6" s="374" t="s">
        <v>304</v>
      </c>
      <c r="C6" s="374"/>
      <c r="D6" s="374"/>
      <c r="E6" s="374" t="s">
        <v>363</v>
      </c>
      <c r="F6" s="374"/>
      <c r="G6" s="374"/>
      <c r="H6" s="191" t="s">
        <v>456</v>
      </c>
      <c r="I6" s="192">
        <v>200000</v>
      </c>
      <c r="J6" s="423">
        <v>139200</v>
      </c>
      <c r="S6" s="2"/>
      <c r="T6" s="2"/>
      <c r="U6" s="2"/>
      <c r="V6" s="2"/>
    </row>
    <row r="7" spans="1:22" ht="30.75" customHeight="1" thickTop="1" x14ac:dyDescent="0.2">
      <c r="A7" s="420">
        <v>2</v>
      </c>
      <c r="B7" s="375" t="s">
        <v>218</v>
      </c>
      <c r="C7" s="375" t="s">
        <v>218</v>
      </c>
      <c r="D7" s="375" t="s">
        <v>218</v>
      </c>
      <c r="E7" s="375" t="s">
        <v>219</v>
      </c>
      <c r="F7" s="375" t="s">
        <v>219</v>
      </c>
      <c r="G7" s="375" t="s">
        <v>219</v>
      </c>
      <c r="H7" s="193" t="s">
        <v>282</v>
      </c>
      <c r="I7" s="170">
        <v>184000</v>
      </c>
      <c r="J7" s="424">
        <v>128000</v>
      </c>
      <c r="S7" s="2"/>
      <c r="T7" s="2"/>
      <c r="U7" s="2"/>
      <c r="V7" s="2"/>
    </row>
    <row r="8" spans="1:22" ht="30.75" customHeight="1" x14ac:dyDescent="0.2">
      <c r="A8" s="420">
        <v>2</v>
      </c>
      <c r="B8" s="376" t="s">
        <v>238</v>
      </c>
      <c r="C8" s="376" t="s">
        <v>238</v>
      </c>
      <c r="D8" s="376" t="s">
        <v>238</v>
      </c>
      <c r="E8" s="376" t="s">
        <v>364</v>
      </c>
      <c r="F8" s="376" t="s">
        <v>364</v>
      </c>
      <c r="G8" s="376" t="s">
        <v>364</v>
      </c>
      <c r="H8" s="178" t="s">
        <v>457</v>
      </c>
      <c r="I8" s="171">
        <v>200000</v>
      </c>
      <c r="J8" s="425">
        <v>139200</v>
      </c>
      <c r="S8" s="2"/>
      <c r="T8" s="2"/>
      <c r="U8" s="2"/>
      <c r="V8" s="2"/>
    </row>
    <row r="9" spans="1:22" ht="30.75" customHeight="1" x14ac:dyDescent="0.2">
      <c r="A9" s="420">
        <v>2</v>
      </c>
      <c r="B9" s="376" t="s">
        <v>238</v>
      </c>
      <c r="C9" s="376" t="s">
        <v>238</v>
      </c>
      <c r="D9" s="376" t="s">
        <v>238</v>
      </c>
      <c r="E9" s="376" t="s">
        <v>365</v>
      </c>
      <c r="F9" s="376" t="s">
        <v>365</v>
      </c>
      <c r="G9" s="376" t="s">
        <v>365</v>
      </c>
      <c r="H9" s="178" t="s">
        <v>457</v>
      </c>
      <c r="I9" s="171">
        <v>200000</v>
      </c>
      <c r="J9" s="425">
        <v>139200</v>
      </c>
      <c r="S9" s="2"/>
      <c r="T9" s="2"/>
      <c r="U9" s="2"/>
      <c r="V9" s="2"/>
    </row>
    <row r="10" spans="1:22" ht="30.75" customHeight="1" x14ac:dyDescent="0.2">
      <c r="A10" s="420">
        <v>2</v>
      </c>
      <c r="B10" s="376" t="s">
        <v>305</v>
      </c>
      <c r="C10" s="376" t="s">
        <v>305</v>
      </c>
      <c r="D10" s="376" t="s">
        <v>305</v>
      </c>
      <c r="E10" s="376" t="s">
        <v>223</v>
      </c>
      <c r="F10" s="376" t="s">
        <v>223</v>
      </c>
      <c r="G10" s="376" t="s">
        <v>223</v>
      </c>
      <c r="H10" s="178" t="s">
        <v>458</v>
      </c>
      <c r="I10" s="171">
        <v>36000</v>
      </c>
      <c r="J10" s="425">
        <v>25000</v>
      </c>
      <c r="S10" s="2"/>
      <c r="T10" s="2"/>
      <c r="U10" s="2"/>
      <c r="V10" s="2"/>
    </row>
    <row r="11" spans="1:22" ht="30.75" customHeight="1" x14ac:dyDescent="0.2">
      <c r="A11" s="420">
        <v>2</v>
      </c>
      <c r="B11" s="376" t="s">
        <v>305</v>
      </c>
      <c r="C11" s="376" t="s">
        <v>305</v>
      </c>
      <c r="D11" s="376" t="s">
        <v>305</v>
      </c>
      <c r="E11" s="376" t="s">
        <v>224</v>
      </c>
      <c r="F11" s="376" t="s">
        <v>224</v>
      </c>
      <c r="G11" s="376" t="s">
        <v>224</v>
      </c>
      <c r="H11" s="178" t="s">
        <v>458</v>
      </c>
      <c r="I11" s="171">
        <v>33000</v>
      </c>
      <c r="J11" s="425">
        <v>22900</v>
      </c>
      <c r="S11" s="2"/>
      <c r="T11" s="2"/>
      <c r="U11" s="2"/>
      <c r="V11" s="2"/>
    </row>
    <row r="12" spans="1:22" ht="30.75" customHeight="1" x14ac:dyDescent="0.2">
      <c r="A12" s="420">
        <v>2</v>
      </c>
      <c r="B12" s="377" t="s">
        <v>306</v>
      </c>
      <c r="C12" s="377" t="s">
        <v>306</v>
      </c>
      <c r="D12" s="377" t="s">
        <v>306</v>
      </c>
      <c r="E12" s="376" t="s">
        <v>366</v>
      </c>
      <c r="F12" s="376" t="s">
        <v>222</v>
      </c>
      <c r="G12" s="376" t="s">
        <v>222</v>
      </c>
      <c r="H12" s="178" t="s">
        <v>459</v>
      </c>
      <c r="I12" s="171">
        <v>200000</v>
      </c>
      <c r="J12" s="425">
        <v>139200</v>
      </c>
      <c r="S12" s="2"/>
      <c r="T12" s="2"/>
      <c r="U12" s="2"/>
      <c r="V12" s="2"/>
    </row>
    <row r="13" spans="1:22" ht="30.75" customHeight="1" x14ac:dyDescent="0.2">
      <c r="A13" s="420">
        <v>2</v>
      </c>
      <c r="B13" s="378" t="s">
        <v>307</v>
      </c>
      <c r="C13" s="379" t="s">
        <v>307</v>
      </c>
      <c r="D13" s="380" t="s">
        <v>307</v>
      </c>
      <c r="E13" s="376" t="s">
        <v>367</v>
      </c>
      <c r="F13" s="376" t="s">
        <v>367</v>
      </c>
      <c r="G13" s="376" t="s">
        <v>367</v>
      </c>
      <c r="H13" s="178" t="s">
        <v>460</v>
      </c>
      <c r="I13" s="171">
        <v>200000</v>
      </c>
      <c r="J13" s="425">
        <v>139200</v>
      </c>
      <c r="S13" s="2"/>
      <c r="T13" s="2"/>
      <c r="U13" s="2"/>
      <c r="V13" s="2"/>
    </row>
    <row r="14" spans="1:22" ht="30.75" customHeight="1" x14ac:dyDescent="0.2">
      <c r="A14" s="420">
        <v>2</v>
      </c>
      <c r="B14" s="378" t="s">
        <v>221</v>
      </c>
      <c r="C14" s="379" t="s">
        <v>221</v>
      </c>
      <c r="D14" s="380" t="s">
        <v>221</v>
      </c>
      <c r="E14" s="376" t="s">
        <v>368</v>
      </c>
      <c r="F14" s="376" t="s">
        <v>368</v>
      </c>
      <c r="G14" s="376" t="s">
        <v>368</v>
      </c>
      <c r="H14" s="178" t="s">
        <v>461</v>
      </c>
      <c r="I14" s="171">
        <v>200000</v>
      </c>
      <c r="J14" s="425">
        <v>139200</v>
      </c>
      <c r="S14" s="2"/>
      <c r="T14" s="2"/>
      <c r="U14" s="2"/>
      <c r="V14" s="2"/>
    </row>
    <row r="15" spans="1:22" ht="30.75" customHeight="1" x14ac:dyDescent="0.2">
      <c r="A15" s="420">
        <v>2</v>
      </c>
      <c r="B15" s="378" t="s">
        <v>221</v>
      </c>
      <c r="C15" s="379" t="s">
        <v>221</v>
      </c>
      <c r="D15" s="380" t="s">
        <v>221</v>
      </c>
      <c r="E15" s="376" t="s">
        <v>369</v>
      </c>
      <c r="F15" s="376" t="s">
        <v>369</v>
      </c>
      <c r="G15" s="376" t="s">
        <v>369</v>
      </c>
      <c r="H15" s="178" t="s">
        <v>461</v>
      </c>
      <c r="I15" s="171">
        <v>200000</v>
      </c>
      <c r="J15" s="425">
        <v>121500</v>
      </c>
      <c r="S15" s="2"/>
      <c r="T15" s="2"/>
      <c r="U15" s="2"/>
      <c r="V15" s="2"/>
    </row>
    <row r="16" spans="1:22" ht="30.75" customHeight="1" x14ac:dyDescent="0.2">
      <c r="A16" s="420">
        <v>2</v>
      </c>
      <c r="B16" s="378" t="s">
        <v>190</v>
      </c>
      <c r="C16" s="379" t="s">
        <v>190</v>
      </c>
      <c r="D16" s="380" t="s">
        <v>190</v>
      </c>
      <c r="E16" s="376" t="s">
        <v>229</v>
      </c>
      <c r="F16" s="376" t="s">
        <v>229</v>
      </c>
      <c r="G16" s="376" t="s">
        <v>229</v>
      </c>
      <c r="H16" s="178" t="s">
        <v>94</v>
      </c>
      <c r="I16" s="171">
        <v>200000</v>
      </c>
      <c r="J16" s="425">
        <v>139200</v>
      </c>
      <c r="S16" s="2"/>
      <c r="T16" s="2"/>
      <c r="U16" s="2"/>
      <c r="V16" s="2"/>
    </row>
    <row r="17" spans="1:22" ht="30.75" customHeight="1" x14ac:dyDescent="0.2">
      <c r="A17" s="420">
        <v>2</v>
      </c>
      <c r="B17" s="378" t="s">
        <v>233</v>
      </c>
      <c r="C17" s="379" t="s">
        <v>233</v>
      </c>
      <c r="D17" s="380" t="s">
        <v>233</v>
      </c>
      <c r="E17" s="376" t="s">
        <v>234</v>
      </c>
      <c r="F17" s="376" t="s">
        <v>234</v>
      </c>
      <c r="G17" s="376" t="s">
        <v>234</v>
      </c>
      <c r="H17" s="178" t="s">
        <v>462</v>
      </c>
      <c r="I17" s="171">
        <v>193000</v>
      </c>
      <c r="J17" s="425">
        <v>134300</v>
      </c>
      <c r="S17" s="2"/>
      <c r="T17" s="2"/>
      <c r="U17" s="2"/>
      <c r="V17" s="2"/>
    </row>
    <row r="18" spans="1:22" ht="30.75" customHeight="1" x14ac:dyDescent="0.2">
      <c r="A18" s="420">
        <v>2</v>
      </c>
      <c r="B18" s="378" t="s">
        <v>308</v>
      </c>
      <c r="C18" s="379" t="s">
        <v>308</v>
      </c>
      <c r="D18" s="380" t="s">
        <v>308</v>
      </c>
      <c r="E18" s="376" t="s">
        <v>370</v>
      </c>
      <c r="F18" s="376" t="s">
        <v>370</v>
      </c>
      <c r="G18" s="376" t="s">
        <v>370</v>
      </c>
      <c r="H18" s="178" t="s">
        <v>463</v>
      </c>
      <c r="I18" s="171">
        <v>78500</v>
      </c>
      <c r="J18" s="425">
        <v>54600</v>
      </c>
      <c r="S18" s="2"/>
      <c r="T18" s="2"/>
      <c r="U18" s="2"/>
      <c r="V18" s="2"/>
    </row>
    <row r="19" spans="1:22" ht="30.75" customHeight="1" x14ac:dyDescent="0.2">
      <c r="A19" s="420">
        <v>2</v>
      </c>
      <c r="B19" s="381" t="s">
        <v>220</v>
      </c>
      <c r="C19" s="382" t="s">
        <v>220</v>
      </c>
      <c r="D19" s="383" t="s">
        <v>220</v>
      </c>
      <c r="E19" s="376" t="s">
        <v>371</v>
      </c>
      <c r="F19" s="376" t="s">
        <v>371</v>
      </c>
      <c r="G19" s="376" t="s">
        <v>371</v>
      </c>
      <c r="H19" s="178" t="s">
        <v>464</v>
      </c>
      <c r="I19" s="171">
        <v>200000</v>
      </c>
      <c r="J19" s="425">
        <v>139200</v>
      </c>
      <c r="S19" s="2"/>
      <c r="T19" s="2"/>
      <c r="U19" s="2"/>
      <c r="V19" s="2"/>
    </row>
    <row r="20" spans="1:22" ht="30.75" customHeight="1" x14ac:dyDescent="0.2">
      <c r="A20" s="420">
        <v>2</v>
      </c>
      <c r="B20" s="381" t="s">
        <v>309</v>
      </c>
      <c r="C20" s="382" t="s">
        <v>309</v>
      </c>
      <c r="D20" s="383" t="s">
        <v>309</v>
      </c>
      <c r="E20" s="376" t="s">
        <v>232</v>
      </c>
      <c r="F20" s="376" t="s">
        <v>232</v>
      </c>
      <c r="G20" s="376" t="s">
        <v>232</v>
      </c>
      <c r="H20" s="178" t="s">
        <v>465</v>
      </c>
      <c r="I20" s="171">
        <v>200000</v>
      </c>
      <c r="J20" s="425">
        <v>139200</v>
      </c>
      <c r="S20" s="2"/>
      <c r="T20" s="2"/>
      <c r="U20" s="2"/>
      <c r="V20" s="2"/>
    </row>
    <row r="21" spans="1:22" ht="30.75" customHeight="1" x14ac:dyDescent="0.2">
      <c r="A21" s="420">
        <v>2</v>
      </c>
      <c r="B21" s="377" t="s">
        <v>310</v>
      </c>
      <c r="C21" s="377" t="s">
        <v>310</v>
      </c>
      <c r="D21" s="377" t="s">
        <v>310</v>
      </c>
      <c r="E21" s="376" t="s">
        <v>372</v>
      </c>
      <c r="F21" s="376" t="s">
        <v>372</v>
      </c>
      <c r="G21" s="376" t="s">
        <v>372</v>
      </c>
      <c r="H21" s="178" t="s">
        <v>466</v>
      </c>
      <c r="I21" s="171">
        <v>200000</v>
      </c>
      <c r="J21" s="425">
        <v>139200</v>
      </c>
      <c r="S21" s="2"/>
      <c r="T21" s="2"/>
      <c r="U21" s="2"/>
      <c r="V21" s="2"/>
    </row>
    <row r="22" spans="1:22" ht="30.75" customHeight="1" x14ac:dyDescent="0.2">
      <c r="A22" s="420">
        <v>2</v>
      </c>
      <c r="B22" s="376" t="s">
        <v>311</v>
      </c>
      <c r="C22" s="376" t="s">
        <v>311</v>
      </c>
      <c r="D22" s="376" t="s">
        <v>311</v>
      </c>
      <c r="E22" s="376" t="s">
        <v>373</v>
      </c>
      <c r="F22" s="376" t="s">
        <v>373</v>
      </c>
      <c r="G22" s="376" t="s">
        <v>373</v>
      </c>
      <c r="H22" s="178" t="s">
        <v>467</v>
      </c>
      <c r="I22" s="171">
        <v>200000</v>
      </c>
      <c r="J22" s="425">
        <v>139200</v>
      </c>
      <c r="S22" s="2"/>
      <c r="T22" s="2"/>
      <c r="U22" s="2"/>
      <c r="V22" s="2"/>
    </row>
    <row r="23" spans="1:22" ht="30.75" customHeight="1" x14ac:dyDescent="0.2">
      <c r="A23" s="420">
        <v>2</v>
      </c>
      <c r="B23" s="376" t="s">
        <v>312</v>
      </c>
      <c r="C23" s="376" t="s">
        <v>312</v>
      </c>
      <c r="D23" s="376" t="s">
        <v>312</v>
      </c>
      <c r="E23" s="376" t="s">
        <v>374</v>
      </c>
      <c r="F23" s="376" t="s">
        <v>374</v>
      </c>
      <c r="G23" s="376" t="s">
        <v>374</v>
      </c>
      <c r="H23" s="178" t="s">
        <v>468</v>
      </c>
      <c r="I23" s="171">
        <v>86800</v>
      </c>
      <c r="J23" s="425">
        <v>60400</v>
      </c>
      <c r="S23" s="2"/>
      <c r="T23" s="2"/>
      <c r="U23" s="2"/>
      <c r="V23" s="2"/>
    </row>
    <row r="24" spans="1:22" ht="30.75" customHeight="1" x14ac:dyDescent="0.2">
      <c r="A24" s="420">
        <v>2</v>
      </c>
      <c r="B24" s="377" t="s">
        <v>313</v>
      </c>
      <c r="C24" s="377" t="s">
        <v>313</v>
      </c>
      <c r="D24" s="377" t="s">
        <v>313</v>
      </c>
      <c r="E24" s="376" t="s">
        <v>375</v>
      </c>
      <c r="F24" s="376" t="s">
        <v>375</v>
      </c>
      <c r="G24" s="376" t="s">
        <v>375</v>
      </c>
      <c r="H24" s="178" t="s">
        <v>469</v>
      </c>
      <c r="I24" s="171">
        <v>200000</v>
      </c>
      <c r="J24" s="425">
        <v>139200</v>
      </c>
      <c r="S24" s="2"/>
      <c r="T24" s="2"/>
      <c r="U24" s="2"/>
      <c r="V24" s="2"/>
    </row>
    <row r="25" spans="1:22" ht="30.75" customHeight="1" x14ac:dyDescent="0.2">
      <c r="A25" s="420">
        <v>2</v>
      </c>
      <c r="B25" s="376" t="s">
        <v>227</v>
      </c>
      <c r="C25" s="376" t="s">
        <v>227</v>
      </c>
      <c r="D25" s="376" t="s">
        <v>227</v>
      </c>
      <c r="E25" s="376" t="s">
        <v>228</v>
      </c>
      <c r="F25" s="376" t="s">
        <v>228</v>
      </c>
      <c r="G25" s="376" t="s">
        <v>228</v>
      </c>
      <c r="H25" s="178" t="s">
        <v>470</v>
      </c>
      <c r="I25" s="171">
        <v>200000</v>
      </c>
      <c r="J25" s="425">
        <v>139200</v>
      </c>
      <c r="S25" s="2"/>
      <c r="T25" s="2"/>
      <c r="U25" s="2"/>
      <c r="V25" s="2"/>
    </row>
    <row r="26" spans="1:22" ht="30.75" customHeight="1" x14ac:dyDescent="0.2">
      <c r="A26" s="420">
        <v>2</v>
      </c>
      <c r="B26" s="377" t="s">
        <v>278</v>
      </c>
      <c r="C26" s="377" t="s">
        <v>278</v>
      </c>
      <c r="D26" s="377" t="s">
        <v>278</v>
      </c>
      <c r="E26" s="376" t="s">
        <v>376</v>
      </c>
      <c r="F26" s="376" t="s">
        <v>376</v>
      </c>
      <c r="G26" s="376" t="s">
        <v>376</v>
      </c>
      <c r="H26" s="178" t="s">
        <v>471</v>
      </c>
      <c r="I26" s="171">
        <v>151500</v>
      </c>
      <c r="J26" s="425">
        <v>105400</v>
      </c>
      <c r="S26" s="2"/>
      <c r="T26" s="2"/>
      <c r="U26" s="2"/>
      <c r="V26" s="2"/>
    </row>
    <row r="27" spans="1:22" ht="30.75" customHeight="1" x14ac:dyDescent="0.2">
      <c r="A27" s="420">
        <v>2</v>
      </c>
      <c r="B27" s="377" t="s">
        <v>314</v>
      </c>
      <c r="C27" s="377" t="s">
        <v>314</v>
      </c>
      <c r="D27" s="377" t="s">
        <v>314</v>
      </c>
      <c r="E27" s="376" t="s">
        <v>377</v>
      </c>
      <c r="F27" s="376" t="s">
        <v>377</v>
      </c>
      <c r="G27" s="376" t="s">
        <v>377</v>
      </c>
      <c r="H27" s="178" t="s">
        <v>472</v>
      </c>
      <c r="I27" s="171">
        <v>160000</v>
      </c>
      <c r="J27" s="425">
        <v>111300</v>
      </c>
      <c r="S27" s="2"/>
      <c r="T27" s="2"/>
      <c r="U27" s="2"/>
      <c r="V27" s="2"/>
    </row>
    <row r="28" spans="1:22" ht="30.75" customHeight="1" x14ac:dyDescent="0.2">
      <c r="A28" s="420">
        <v>2</v>
      </c>
      <c r="B28" s="377" t="s">
        <v>315</v>
      </c>
      <c r="C28" s="377" t="s">
        <v>315</v>
      </c>
      <c r="D28" s="377" t="s">
        <v>315</v>
      </c>
      <c r="E28" s="376" t="s">
        <v>378</v>
      </c>
      <c r="F28" s="376" t="s">
        <v>378</v>
      </c>
      <c r="G28" s="376" t="s">
        <v>378</v>
      </c>
      <c r="H28" s="178" t="s">
        <v>473</v>
      </c>
      <c r="I28" s="171">
        <v>161500</v>
      </c>
      <c r="J28" s="425">
        <v>112400</v>
      </c>
      <c r="S28" s="2"/>
      <c r="T28" s="2"/>
      <c r="U28" s="2"/>
      <c r="V28" s="2"/>
    </row>
    <row r="29" spans="1:22" ht="30.75" customHeight="1" x14ac:dyDescent="0.2">
      <c r="A29" s="420">
        <v>2</v>
      </c>
      <c r="B29" s="376" t="s">
        <v>316</v>
      </c>
      <c r="C29" s="376" t="s">
        <v>316</v>
      </c>
      <c r="D29" s="376" t="s">
        <v>316</v>
      </c>
      <c r="E29" s="376" t="s">
        <v>379</v>
      </c>
      <c r="F29" s="376" t="s">
        <v>379</v>
      </c>
      <c r="G29" s="376" t="s">
        <v>379</v>
      </c>
      <c r="H29" s="178" t="s">
        <v>297</v>
      </c>
      <c r="I29" s="171">
        <v>74000</v>
      </c>
      <c r="J29" s="425">
        <v>51500</v>
      </c>
      <c r="S29" s="2"/>
      <c r="T29" s="2"/>
      <c r="U29" s="2"/>
      <c r="V29" s="2"/>
    </row>
    <row r="30" spans="1:22" ht="30.75" customHeight="1" x14ac:dyDescent="0.2">
      <c r="A30" s="420">
        <v>2</v>
      </c>
      <c r="B30" s="376" t="s">
        <v>239</v>
      </c>
      <c r="C30" s="376" t="s">
        <v>239</v>
      </c>
      <c r="D30" s="376" t="s">
        <v>239</v>
      </c>
      <c r="E30" s="376" t="s">
        <v>380</v>
      </c>
      <c r="F30" s="376" t="s">
        <v>380</v>
      </c>
      <c r="G30" s="376" t="s">
        <v>380</v>
      </c>
      <c r="H30" s="178" t="s">
        <v>286</v>
      </c>
      <c r="I30" s="171">
        <v>200000</v>
      </c>
      <c r="J30" s="425">
        <v>139200</v>
      </c>
      <c r="S30" s="2"/>
      <c r="T30" s="2"/>
      <c r="U30" s="2"/>
      <c r="V30" s="2"/>
    </row>
    <row r="31" spans="1:22" ht="30.75" customHeight="1" x14ac:dyDescent="0.2">
      <c r="A31" s="420">
        <v>2</v>
      </c>
      <c r="B31" s="376" t="s">
        <v>317</v>
      </c>
      <c r="C31" s="376" t="s">
        <v>317</v>
      </c>
      <c r="D31" s="376" t="s">
        <v>317</v>
      </c>
      <c r="E31" s="376" t="s">
        <v>381</v>
      </c>
      <c r="F31" s="376" t="s">
        <v>381</v>
      </c>
      <c r="G31" s="376" t="s">
        <v>381</v>
      </c>
      <c r="H31" s="178" t="s">
        <v>474</v>
      </c>
      <c r="I31" s="171">
        <v>200000</v>
      </c>
      <c r="J31" s="425">
        <v>139200</v>
      </c>
      <c r="S31" s="2"/>
      <c r="T31" s="2"/>
      <c r="U31" s="2"/>
      <c r="V31" s="2"/>
    </row>
    <row r="32" spans="1:22" ht="30.75" customHeight="1" x14ac:dyDescent="0.2">
      <c r="A32" s="420">
        <v>2</v>
      </c>
      <c r="B32" s="376" t="s">
        <v>315</v>
      </c>
      <c r="C32" s="376" t="s">
        <v>315</v>
      </c>
      <c r="D32" s="376" t="s">
        <v>315</v>
      </c>
      <c r="E32" s="376" t="s">
        <v>382</v>
      </c>
      <c r="F32" s="376" t="s">
        <v>382</v>
      </c>
      <c r="G32" s="376" t="s">
        <v>382</v>
      </c>
      <c r="H32" s="178" t="s">
        <v>475</v>
      </c>
      <c r="I32" s="171">
        <v>200000</v>
      </c>
      <c r="J32" s="425">
        <v>139200</v>
      </c>
      <c r="S32" s="2"/>
      <c r="T32" s="2"/>
      <c r="U32" s="2"/>
      <c r="V32" s="2"/>
    </row>
    <row r="33" spans="1:22" ht="30.75" customHeight="1" x14ac:dyDescent="0.2">
      <c r="A33" s="420">
        <v>2</v>
      </c>
      <c r="B33" s="377" t="s">
        <v>225</v>
      </c>
      <c r="C33" s="377" t="s">
        <v>225</v>
      </c>
      <c r="D33" s="377" t="s">
        <v>225</v>
      </c>
      <c r="E33" s="376" t="s">
        <v>383</v>
      </c>
      <c r="F33" s="376" t="s">
        <v>383</v>
      </c>
      <c r="G33" s="376" t="s">
        <v>383</v>
      </c>
      <c r="H33" s="178" t="s">
        <v>476</v>
      </c>
      <c r="I33" s="171">
        <v>176600</v>
      </c>
      <c r="J33" s="425">
        <v>122900</v>
      </c>
      <c r="S33" s="2"/>
      <c r="T33" s="2"/>
      <c r="U33" s="2"/>
      <c r="V33" s="2"/>
    </row>
    <row r="34" spans="1:22" ht="30.75" customHeight="1" x14ac:dyDescent="0.2">
      <c r="A34" s="420">
        <v>2</v>
      </c>
      <c r="B34" s="377" t="s">
        <v>318</v>
      </c>
      <c r="C34" s="377" t="s">
        <v>318</v>
      </c>
      <c r="D34" s="377" t="s">
        <v>318</v>
      </c>
      <c r="E34" s="376" t="s">
        <v>236</v>
      </c>
      <c r="F34" s="376" t="s">
        <v>236</v>
      </c>
      <c r="G34" s="376" t="s">
        <v>236</v>
      </c>
      <c r="H34" s="178" t="s">
        <v>477</v>
      </c>
      <c r="I34" s="171">
        <v>150000</v>
      </c>
      <c r="J34" s="425">
        <v>104400</v>
      </c>
      <c r="S34" s="2"/>
      <c r="T34" s="2"/>
      <c r="U34" s="2"/>
      <c r="V34" s="2"/>
    </row>
    <row r="35" spans="1:22" ht="30.75" customHeight="1" x14ac:dyDescent="0.2">
      <c r="A35" s="420">
        <v>2</v>
      </c>
      <c r="B35" s="377" t="s">
        <v>319</v>
      </c>
      <c r="C35" s="377" t="s">
        <v>319</v>
      </c>
      <c r="D35" s="377" t="s">
        <v>319</v>
      </c>
      <c r="E35" s="376" t="s">
        <v>384</v>
      </c>
      <c r="F35" s="376" t="s">
        <v>384</v>
      </c>
      <c r="G35" s="376" t="s">
        <v>384</v>
      </c>
      <c r="H35" s="178" t="s">
        <v>478</v>
      </c>
      <c r="I35" s="171">
        <v>73300</v>
      </c>
      <c r="J35" s="425">
        <v>51000</v>
      </c>
      <c r="S35" s="2"/>
      <c r="T35" s="2"/>
      <c r="U35" s="2"/>
      <c r="V35" s="2"/>
    </row>
    <row r="36" spans="1:22" ht="30.75" customHeight="1" x14ac:dyDescent="0.2">
      <c r="A36" s="420">
        <v>2</v>
      </c>
      <c r="B36" s="376" t="s">
        <v>320</v>
      </c>
      <c r="C36" s="376" t="s">
        <v>320</v>
      </c>
      <c r="D36" s="376" t="s">
        <v>320</v>
      </c>
      <c r="E36" s="376" t="s">
        <v>385</v>
      </c>
      <c r="F36" s="376" t="s">
        <v>385</v>
      </c>
      <c r="G36" s="376" t="s">
        <v>385</v>
      </c>
      <c r="H36" s="178" t="s">
        <v>479</v>
      </c>
      <c r="I36" s="171">
        <v>200000</v>
      </c>
      <c r="J36" s="425">
        <v>139200</v>
      </c>
      <c r="S36" s="2"/>
      <c r="T36" s="2"/>
      <c r="U36" s="2"/>
      <c r="V36" s="2"/>
    </row>
    <row r="37" spans="1:22" ht="30.75" customHeight="1" x14ac:dyDescent="0.2">
      <c r="A37" s="420">
        <v>2</v>
      </c>
      <c r="B37" s="377" t="s">
        <v>321</v>
      </c>
      <c r="C37" s="377" t="s">
        <v>321</v>
      </c>
      <c r="D37" s="377" t="s">
        <v>321</v>
      </c>
      <c r="E37" s="376" t="s">
        <v>386</v>
      </c>
      <c r="F37" s="376" t="s">
        <v>386</v>
      </c>
      <c r="G37" s="376" t="s">
        <v>386</v>
      </c>
      <c r="H37" s="178" t="s">
        <v>480</v>
      </c>
      <c r="I37" s="171">
        <v>127900</v>
      </c>
      <c r="J37" s="425">
        <v>89000</v>
      </c>
      <c r="S37" s="2"/>
      <c r="T37" s="2"/>
      <c r="U37" s="2"/>
      <c r="V37" s="2"/>
    </row>
    <row r="38" spans="1:22" ht="30.75" customHeight="1" x14ac:dyDescent="0.2">
      <c r="A38" s="420">
        <v>2</v>
      </c>
      <c r="B38" s="376" t="s">
        <v>322</v>
      </c>
      <c r="C38" s="376" t="s">
        <v>322</v>
      </c>
      <c r="D38" s="376" t="s">
        <v>322</v>
      </c>
      <c r="E38" s="376" t="s">
        <v>387</v>
      </c>
      <c r="F38" s="376" t="s">
        <v>387</v>
      </c>
      <c r="G38" s="376" t="s">
        <v>387</v>
      </c>
      <c r="H38" s="178" t="s">
        <v>481</v>
      </c>
      <c r="I38" s="171">
        <v>200000</v>
      </c>
      <c r="J38" s="425">
        <v>139200</v>
      </c>
      <c r="S38" s="2"/>
      <c r="T38" s="2"/>
      <c r="U38" s="2"/>
      <c r="V38" s="2"/>
    </row>
    <row r="39" spans="1:22" ht="30.75" customHeight="1" x14ac:dyDescent="0.2">
      <c r="A39" s="420">
        <v>2</v>
      </c>
      <c r="B39" s="377" t="s">
        <v>323</v>
      </c>
      <c r="C39" s="377" t="s">
        <v>323</v>
      </c>
      <c r="D39" s="377" t="s">
        <v>323</v>
      </c>
      <c r="E39" s="376" t="s">
        <v>388</v>
      </c>
      <c r="F39" s="376" t="s">
        <v>388</v>
      </c>
      <c r="G39" s="376" t="s">
        <v>388</v>
      </c>
      <c r="H39" s="178" t="s">
        <v>482</v>
      </c>
      <c r="I39" s="171">
        <v>99200</v>
      </c>
      <c r="J39" s="425">
        <v>69000</v>
      </c>
      <c r="S39" s="2"/>
      <c r="T39" s="2"/>
      <c r="U39" s="2"/>
      <c r="V39" s="2"/>
    </row>
    <row r="40" spans="1:22" ht="30.75" customHeight="1" x14ac:dyDescent="0.2">
      <c r="A40" s="420">
        <v>2</v>
      </c>
      <c r="B40" s="377" t="s">
        <v>235</v>
      </c>
      <c r="C40" s="377" t="s">
        <v>235</v>
      </c>
      <c r="D40" s="377" t="s">
        <v>235</v>
      </c>
      <c r="E40" s="376" t="s">
        <v>389</v>
      </c>
      <c r="F40" s="376" t="s">
        <v>389</v>
      </c>
      <c r="G40" s="376" t="s">
        <v>389</v>
      </c>
      <c r="H40" s="178" t="s">
        <v>483</v>
      </c>
      <c r="I40" s="171">
        <v>200000</v>
      </c>
      <c r="J40" s="425">
        <v>139200</v>
      </c>
      <c r="S40" s="2"/>
      <c r="T40" s="2"/>
      <c r="U40" s="2"/>
      <c r="V40" s="2"/>
    </row>
    <row r="41" spans="1:22" ht="30.75" customHeight="1" x14ac:dyDescent="0.2">
      <c r="A41" s="420">
        <v>2</v>
      </c>
      <c r="B41" s="377" t="s">
        <v>237</v>
      </c>
      <c r="C41" s="377" t="s">
        <v>237</v>
      </c>
      <c r="D41" s="377" t="s">
        <v>237</v>
      </c>
      <c r="E41" s="376" t="s">
        <v>390</v>
      </c>
      <c r="F41" s="376" t="s">
        <v>390</v>
      </c>
      <c r="G41" s="376" t="s">
        <v>390</v>
      </c>
      <c r="H41" s="178" t="s">
        <v>284</v>
      </c>
      <c r="I41" s="171">
        <v>200000</v>
      </c>
      <c r="J41" s="425">
        <v>139200</v>
      </c>
      <c r="S41" s="2"/>
      <c r="T41" s="2"/>
      <c r="U41" s="2"/>
      <c r="V41" s="2"/>
    </row>
    <row r="42" spans="1:22" ht="30.75" customHeight="1" x14ac:dyDescent="0.2">
      <c r="A42" s="420">
        <v>2</v>
      </c>
      <c r="B42" s="377" t="s">
        <v>324</v>
      </c>
      <c r="C42" s="377" t="s">
        <v>324</v>
      </c>
      <c r="D42" s="377" t="s">
        <v>324</v>
      </c>
      <c r="E42" s="376" t="s">
        <v>226</v>
      </c>
      <c r="F42" s="376" t="s">
        <v>226</v>
      </c>
      <c r="G42" s="376" t="s">
        <v>226</v>
      </c>
      <c r="H42" s="178" t="s">
        <v>484</v>
      </c>
      <c r="I42" s="171">
        <v>200000</v>
      </c>
      <c r="J42" s="425">
        <v>139200</v>
      </c>
      <c r="S42" s="2"/>
      <c r="T42" s="2"/>
      <c r="U42" s="2"/>
      <c r="V42" s="2"/>
    </row>
    <row r="43" spans="1:22" ht="30.75" customHeight="1" x14ac:dyDescent="0.2">
      <c r="A43" s="420">
        <v>2</v>
      </c>
      <c r="B43" s="376" t="s">
        <v>325</v>
      </c>
      <c r="C43" s="376" t="s">
        <v>325</v>
      </c>
      <c r="D43" s="376" t="s">
        <v>325</v>
      </c>
      <c r="E43" s="376" t="s">
        <v>391</v>
      </c>
      <c r="F43" s="376" t="s">
        <v>391</v>
      </c>
      <c r="G43" s="376" t="s">
        <v>391</v>
      </c>
      <c r="H43" s="178" t="s">
        <v>485</v>
      </c>
      <c r="I43" s="171">
        <v>200000</v>
      </c>
      <c r="J43" s="425">
        <v>139200</v>
      </c>
      <c r="K43" s="169"/>
      <c r="L43" s="169"/>
      <c r="M43" s="169"/>
      <c r="S43" s="2"/>
      <c r="T43" s="2"/>
      <c r="U43" s="2"/>
      <c r="V43" s="2"/>
    </row>
    <row r="44" spans="1:22" ht="30.75" customHeight="1" x14ac:dyDescent="0.2">
      <c r="A44" s="420">
        <v>2</v>
      </c>
      <c r="B44" s="365" t="s">
        <v>230</v>
      </c>
      <c r="C44" s="365" t="s">
        <v>230</v>
      </c>
      <c r="D44" s="365" t="s">
        <v>230</v>
      </c>
      <c r="E44" s="366" t="s">
        <v>231</v>
      </c>
      <c r="F44" s="366" t="s">
        <v>231</v>
      </c>
      <c r="G44" s="366" t="s">
        <v>231</v>
      </c>
      <c r="H44" s="167" t="s">
        <v>486</v>
      </c>
      <c r="I44" s="172">
        <v>200000</v>
      </c>
      <c r="J44" s="424">
        <v>139200</v>
      </c>
      <c r="K44" s="169"/>
      <c r="L44" s="169"/>
      <c r="M44" s="169"/>
      <c r="S44" s="2"/>
      <c r="T44" s="2"/>
      <c r="U44" s="2"/>
      <c r="V44" s="2"/>
    </row>
    <row r="45" spans="1:22" ht="30.75" customHeight="1" x14ac:dyDescent="0.2">
      <c r="A45" s="420">
        <v>2</v>
      </c>
      <c r="B45" s="367" t="s">
        <v>237</v>
      </c>
      <c r="C45" s="367" t="s">
        <v>237</v>
      </c>
      <c r="D45" s="367" t="s">
        <v>237</v>
      </c>
      <c r="E45" s="367" t="s">
        <v>392</v>
      </c>
      <c r="F45" s="367" t="s">
        <v>392</v>
      </c>
      <c r="G45" s="367" t="s">
        <v>392</v>
      </c>
      <c r="H45" s="173" t="s">
        <v>284</v>
      </c>
      <c r="I45" s="168">
        <v>200000</v>
      </c>
      <c r="J45" s="425">
        <v>139200</v>
      </c>
      <c r="K45" s="169"/>
      <c r="L45" s="169"/>
      <c r="M45" s="169"/>
      <c r="S45" s="2"/>
      <c r="T45" s="2"/>
      <c r="U45" s="2"/>
      <c r="V45" s="2"/>
    </row>
    <row r="46" spans="1:22" ht="30.75" customHeight="1" thickBot="1" x14ac:dyDescent="0.25">
      <c r="A46" s="422">
        <v>2</v>
      </c>
      <c r="B46" s="368" t="s">
        <v>326</v>
      </c>
      <c r="C46" s="368" t="s">
        <v>326</v>
      </c>
      <c r="D46" s="368" t="s">
        <v>326</v>
      </c>
      <c r="E46" s="368" t="s">
        <v>393</v>
      </c>
      <c r="F46" s="368" t="s">
        <v>393</v>
      </c>
      <c r="G46" s="368" t="s">
        <v>393</v>
      </c>
      <c r="H46" s="175" t="s">
        <v>487</v>
      </c>
      <c r="I46" s="176">
        <v>200000</v>
      </c>
      <c r="J46" s="423">
        <v>139200</v>
      </c>
      <c r="K46" s="169"/>
      <c r="L46" s="169"/>
      <c r="M46" s="169"/>
      <c r="S46" s="2"/>
      <c r="T46" s="2"/>
      <c r="U46" s="2"/>
      <c r="V46" s="2"/>
    </row>
    <row r="47" spans="1:22" ht="30.75" customHeight="1" thickTop="1" x14ac:dyDescent="0.2">
      <c r="A47" s="420">
        <v>3</v>
      </c>
      <c r="B47" s="366" t="s">
        <v>327</v>
      </c>
      <c r="C47" s="366"/>
      <c r="D47" s="366"/>
      <c r="E47" s="366" t="s">
        <v>394</v>
      </c>
      <c r="F47" s="366"/>
      <c r="G47" s="366"/>
      <c r="H47" s="167" t="s">
        <v>488</v>
      </c>
      <c r="I47" s="172">
        <v>127100</v>
      </c>
      <c r="J47" s="424">
        <v>88400</v>
      </c>
      <c r="K47" s="169"/>
      <c r="L47" s="169"/>
      <c r="M47" s="169"/>
      <c r="S47" s="2"/>
      <c r="T47" s="2"/>
      <c r="U47" s="2"/>
      <c r="V47" s="2"/>
    </row>
    <row r="48" spans="1:22" ht="30.75" customHeight="1" x14ac:dyDescent="0.2">
      <c r="A48" s="420">
        <v>3</v>
      </c>
      <c r="B48" s="367" t="s">
        <v>327</v>
      </c>
      <c r="C48" s="367"/>
      <c r="D48" s="367"/>
      <c r="E48" s="367" t="s">
        <v>395</v>
      </c>
      <c r="F48" s="367" t="s">
        <v>395</v>
      </c>
      <c r="G48" s="367" t="s">
        <v>395</v>
      </c>
      <c r="H48" s="173" t="s">
        <v>488</v>
      </c>
      <c r="I48" s="168">
        <v>200000</v>
      </c>
      <c r="J48" s="425">
        <v>139200</v>
      </c>
      <c r="K48" s="169"/>
      <c r="L48" s="169"/>
      <c r="M48" s="169"/>
      <c r="S48" s="2"/>
      <c r="T48" s="2"/>
      <c r="U48" s="2"/>
      <c r="V48" s="2"/>
    </row>
    <row r="49" spans="1:22" ht="30.75" customHeight="1" x14ac:dyDescent="0.2">
      <c r="A49" s="420">
        <v>3</v>
      </c>
      <c r="B49" s="367" t="s">
        <v>328</v>
      </c>
      <c r="C49" s="367" t="s">
        <v>328</v>
      </c>
      <c r="D49" s="367" t="s">
        <v>328</v>
      </c>
      <c r="E49" s="367" t="s">
        <v>396</v>
      </c>
      <c r="F49" s="367" t="s">
        <v>396</v>
      </c>
      <c r="G49" s="367" t="s">
        <v>396</v>
      </c>
      <c r="H49" s="173" t="s">
        <v>302</v>
      </c>
      <c r="I49" s="168">
        <v>165500</v>
      </c>
      <c r="J49" s="425">
        <v>115100</v>
      </c>
      <c r="K49" s="169"/>
      <c r="L49" s="169"/>
      <c r="M49" s="169"/>
      <c r="S49" s="2"/>
      <c r="T49" s="2"/>
      <c r="U49" s="2"/>
      <c r="V49" s="2"/>
    </row>
    <row r="50" spans="1:22" ht="30.75" customHeight="1" x14ac:dyDescent="0.2">
      <c r="A50" s="420">
        <v>3</v>
      </c>
      <c r="B50" s="367" t="s">
        <v>329</v>
      </c>
      <c r="C50" s="367" t="s">
        <v>329</v>
      </c>
      <c r="D50" s="367" t="s">
        <v>329</v>
      </c>
      <c r="E50" s="367" t="s">
        <v>397</v>
      </c>
      <c r="F50" s="367" t="s">
        <v>397</v>
      </c>
      <c r="G50" s="367" t="s">
        <v>397</v>
      </c>
      <c r="H50" s="173" t="s">
        <v>489</v>
      </c>
      <c r="I50" s="168">
        <v>150000</v>
      </c>
      <c r="J50" s="425">
        <v>104400</v>
      </c>
      <c r="K50" s="169"/>
      <c r="L50" s="169"/>
      <c r="M50" s="169"/>
      <c r="S50" s="2"/>
      <c r="T50" s="2"/>
      <c r="U50" s="2"/>
      <c r="V50" s="2"/>
    </row>
    <row r="51" spans="1:22" ht="30.75" customHeight="1" x14ac:dyDescent="0.2">
      <c r="A51" s="420">
        <v>3</v>
      </c>
      <c r="B51" s="367" t="s">
        <v>330</v>
      </c>
      <c r="C51" s="367" t="s">
        <v>330</v>
      </c>
      <c r="D51" s="367" t="s">
        <v>330</v>
      </c>
      <c r="E51" s="367" t="s">
        <v>398</v>
      </c>
      <c r="F51" s="367" t="s">
        <v>398</v>
      </c>
      <c r="G51" s="367" t="s">
        <v>398</v>
      </c>
      <c r="H51" s="173" t="s">
        <v>490</v>
      </c>
      <c r="I51" s="168">
        <v>200000</v>
      </c>
      <c r="J51" s="425">
        <v>139200</v>
      </c>
      <c r="K51" s="169"/>
      <c r="L51" s="169"/>
      <c r="M51" s="169"/>
      <c r="S51" s="2"/>
      <c r="T51" s="2"/>
      <c r="U51" s="2"/>
      <c r="V51" s="2"/>
    </row>
    <row r="52" spans="1:22" ht="30.75" customHeight="1" x14ac:dyDescent="0.2">
      <c r="A52" s="420">
        <v>3</v>
      </c>
      <c r="B52" s="367" t="s">
        <v>331</v>
      </c>
      <c r="C52" s="367" t="s">
        <v>331</v>
      </c>
      <c r="D52" s="367" t="s">
        <v>331</v>
      </c>
      <c r="E52" s="367" t="s">
        <v>399</v>
      </c>
      <c r="F52" s="367" t="s">
        <v>399</v>
      </c>
      <c r="G52" s="367" t="s">
        <v>399</v>
      </c>
      <c r="H52" s="173" t="s">
        <v>491</v>
      </c>
      <c r="I52" s="168">
        <v>200000</v>
      </c>
      <c r="J52" s="425">
        <v>139200</v>
      </c>
      <c r="K52" s="169"/>
      <c r="L52" s="169"/>
      <c r="M52" s="169"/>
      <c r="S52" s="2"/>
      <c r="T52" s="2"/>
      <c r="U52" s="2"/>
      <c r="V52" s="2"/>
    </row>
    <row r="53" spans="1:22" ht="30.75" customHeight="1" x14ac:dyDescent="0.2">
      <c r="A53" s="420">
        <v>3</v>
      </c>
      <c r="B53" s="367" t="s">
        <v>331</v>
      </c>
      <c r="C53" s="367" t="s">
        <v>331</v>
      </c>
      <c r="D53" s="367" t="s">
        <v>331</v>
      </c>
      <c r="E53" s="367" t="s">
        <v>400</v>
      </c>
      <c r="F53" s="367" t="s">
        <v>400</v>
      </c>
      <c r="G53" s="367" t="s">
        <v>400</v>
      </c>
      <c r="H53" s="173" t="s">
        <v>491</v>
      </c>
      <c r="I53" s="168">
        <v>170600</v>
      </c>
      <c r="J53" s="425">
        <v>118700</v>
      </c>
      <c r="K53" s="169"/>
      <c r="L53" s="169"/>
      <c r="M53" s="169"/>
      <c r="S53" s="2"/>
      <c r="T53" s="2"/>
      <c r="U53" s="2"/>
      <c r="V53" s="2"/>
    </row>
    <row r="54" spans="1:22" ht="30.75" customHeight="1" x14ac:dyDescent="0.2">
      <c r="A54" s="420">
        <v>3</v>
      </c>
      <c r="B54" s="367" t="s">
        <v>332</v>
      </c>
      <c r="C54" s="367" t="s">
        <v>332</v>
      </c>
      <c r="D54" s="367" t="s">
        <v>332</v>
      </c>
      <c r="E54" s="367" t="s">
        <v>401</v>
      </c>
      <c r="F54" s="367" t="s">
        <v>401</v>
      </c>
      <c r="G54" s="367" t="s">
        <v>401</v>
      </c>
      <c r="H54" s="173" t="s">
        <v>492</v>
      </c>
      <c r="I54" s="168">
        <v>200000</v>
      </c>
      <c r="J54" s="425">
        <v>139200</v>
      </c>
      <c r="K54" s="169"/>
      <c r="L54" s="169"/>
      <c r="M54" s="169"/>
      <c r="S54" s="2"/>
      <c r="T54" s="2"/>
      <c r="U54" s="2"/>
      <c r="V54" s="2"/>
    </row>
    <row r="55" spans="1:22" ht="30.75" customHeight="1" x14ac:dyDescent="0.2">
      <c r="A55" s="420">
        <v>3</v>
      </c>
      <c r="B55" s="367" t="s">
        <v>332</v>
      </c>
      <c r="C55" s="367" t="s">
        <v>332</v>
      </c>
      <c r="D55" s="367" t="s">
        <v>332</v>
      </c>
      <c r="E55" s="367" t="s">
        <v>402</v>
      </c>
      <c r="F55" s="367" t="s">
        <v>402</v>
      </c>
      <c r="G55" s="367" t="s">
        <v>402</v>
      </c>
      <c r="H55" s="173" t="s">
        <v>492</v>
      </c>
      <c r="I55" s="168">
        <v>200000</v>
      </c>
      <c r="J55" s="425">
        <v>139200</v>
      </c>
      <c r="K55" s="169"/>
      <c r="L55" s="169"/>
      <c r="M55" s="169"/>
      <c r="S55" s="2"/>
      <c r="T55" s="2"/>
      <c r="U55" s="2"/>
      <c r="V55" s="2"/>
    </row>
    <row r="56" spans="1:22" ht="30.75" customHeight="1" x14ac:dyDescent="0.2">
      <c r="A56" s="420">
        <v>3</v>
      </c>
      <c r="B56" s="367" t="s">
        <v>251</v>
      </c>
      <c r="C56" s="367" t="s">
        <v>251</v>
      </c>
      <c r="D56" s="367" t="s">
        <v>251</v>
      </c>
      <c r="E56" s="367" t="s">
        <v>403</v>
      </c>
      <c r="F56" s="367" t="s">
        <v>403</v>
      </c>
      <c r="G56" s="367" t="s">
        <v>403</v>
      </c>
      <c r="H56" s="173" t="s">
        <v>493</v>
      </c>
      <c r="I56" s="168">
        <v>200000</v>
      </c>
      <c r="J56" s="425">
        <v>139200</v>
      </c>
      <c r="K56" s="169"/>
      <c r="L56" s="169"/>
      <c r="M56" s="169"/>
      <c r="S56" s="2"/>
      <c r="T56" s="2"/>
      <c r="U56" s="2"/>
      <c r="V56" s="2"/>
    </row>
    <row r="57" spans="1:22" ht="30.75" customHeight="1" x14ac:dyDescent="0.2">
      <c r="A57" s="420">
        <v>3</v>
      </c>
      <c r="B57" s="367" t="s">
        <v>330</v>
      </c>
      <c r="C57" s="367" t="s">
        <v>330</v>
      </c>
      <c r="D57" s="367" t="s">
        <v>330</v>
      </c>
      <c r="E57" s="367" t="s">
        <v>404</v>
      </c>
      <c r="F57" s="367" t="s">
        <v>404</v>
      </c>
      <c r="G57" s="367" t="s">
        <v>404</v>
      </c>
      <c r="H57" s="173" t="s">
        <v>494</v>
      </c>
      <c r="I57" s="168">
        <v>200000</v>
      </c>
      <c r="J57" s="425">
        <v>139200</v>
      </c>
      <c r="K57" s="169"/>
      <c r="L57" s="169"/>
      <c r="M57" s="169"/>
      <c r="S57" s="2"/>
      <c r="T57" s="2"/>
      <c r="U57" s="2"/>
      <c r="V57" s="2"/>
    </row>
    <row r="58" spans="1:22" ht="30.75" customHeight="1" x14ac:dyDescent="0.2">
      <c r="A58" s="420">
        <v>3</v>
      </c>
      <c r="B58" s="367" t="s">
        <v>333</v>
      </c>
      <c r="C58" s="367" t="s">
        <v>333</v>
      </c>
      <c r="D58" s="367" t="s">
        <v>333</v>
      </c>
      <c r="E58" s="367" t="s">
        <v>405</v>
      </c>
      <c r="F58" s="367" t="s">
        <v>405</v>
      </c>
      <c r="G58" s="367" t="s">
        <v>405</v>
      </c>
      <c r="H58" s="173" t="s">
        <v>495</v>
      </c>
      <c r="I58" s="168">
        <v>200000</v>
      </c>
      <c r="J58" s="425">
        <v>139200</v>
      </c>
      <c r="K58" s="169"/>
      <c r="L58" s="169"/>
      <c r="M58" s="169"/>
      <c r="S58" s="2"/>
      <c r="T58" s="2"/>
      <c r="U58" s="2"/>
      <c r="V58" s="2"/>
    </row>
    <row r="59" spans="1:22" ht="30.75" customHeight="1" x14ac:dyDescent="0.2">
      <c r="A59" s="420">
        <v>3</v>
      </c>
      <c r="B59" s="367" t="s">
        <v>333</v>
      </c>
      <c r="C59" s="367" t="s">
        <v>333</v>
      </c>
      <c r="D59" s="367" t="s">
        <v>333</v>
      </c>
      <c r="E59" s="371" t="s">
        <v>406</v>
      </c>
      <c r="F59" s="372" t="s">
        <v>406</v>
      </c>
      <c r="G59" s="372" t="s">
        <v>406</v>
      </c>
      <c r="H59" s="173" t="s">
        <v>495</v>
      </c>
      <c r="I59" s="168">
        <v>200000</v>
      </c>
      <c r="J59" s="425">
        <v>139200</v>
      </c>
      <c r="K59" s="169"/>
      <c r="L59" s="169"/>
      <c r="M59" s="169"/>
      <c r="S59" s="2"/>
      <c r="T59" s="2"/>
      <c r="U59" s="2"/>
      <c r="V59" s="2"/>
    </row>
    <row r="60" spans="1:22" ht="30.75" customHeight="1" x14ac:dyDescent="0.2">
      <c r="A60" s="420">
        <v>3</v>
      </c>
      <c r="B60" s="366" t="s">
        <v>334</v>
      </c>
      <c r="C60" s="366" t="s">
        <v>334</v>
      </c>
      <c r="D60" s="366" t="s">
        <v>334</v>
      </c>
      <c r="E60" s="366" t="s">
        <v>407</v>
      </c>
      <c r="F60" s="366" t="s">
        <v>407</v>
      </c>
      <c r="G60" s="366" t="s">
        <v>407</v>
      </c>
      <c r="H60" s="167" t="s">
        <v>496</v>
      </c>
      <c r="I60" s="172">
        <v>150000</v>
      </c>
      <c r="J60" s="424">
        <v>104400</v>
      </c>
      <c r="K60" s="169"/>
      <c r="L60" s="169"/>
      <c r="S60" s="2"/>
      <c r="T60" s="2"/>
      <c r="U60" s="2"/>
      <c r="V60" s="2"/>
    </row>
    <row r="61" spans="1:22" ht="30.75" customHeight="1" x14ac:dyDescent="0.2">
      <c r="A61" s="420">
        <v>3</v>
      </c>
      <c r="B61" s="367" t="s">
        <v>335</v>
      </c>
      <c r="C61" s="367" t="s">
        <v>335</v>
      </c>
      <c r="D61" s="367" t="s">
        <v>335</v>
      </c>
      <c r="E61" s="367" t="s">
        <v>408</v>
      </c>
      <c r="F61" s="367" t="s">
        <v>408</v>
      </c>
      <c r="G61" s="367" t="s">
        <v>408</v>
      </c>
      <c r="H61" s="173" t="s">
        <v>497</v>
      </c>
      <c r="I61" s="168">
        <v>200000</v>
      </c>
      <c r="J61" s="425">
        <v>139200</v>
      </c>
      <c r="K61" s="169"/>
      <c r="L61" s="169"/>
      <c r="S61" s="2"/>
      <c r="T61" s="2"/>
      <c r="U61" s="2"/>
      <c r="V61" s="2"/>
    </row>
    <row r="62" spans="1:22" ht="30.75" customHeight="1" x14ac:dyDescent="0.2">
      <c r="A62" s="420">
        <v>3</v>
      </c>
      <c r="B62" s="367" t="s">
        <v>336</v>
      </c>
      <c r="C62" s="367" t="s">
        <v>336</v>
      </c>
      <c r="D62" s="367" t="s">
        <v>336</v>
      </c>
      <c r="E62" s="367" t="s">
        <v>409</v>
      </c>
      <c r="F62" s="367" t="s">
        <v>409</v>
      </c>
      <c r="G62" s="367" t="s">
        <v>409</v>
      </c>
      <c r="H62" s="173" t="s">
        <v>498</v>
      </c>
      <c r="I62" s="168">
        <v>200000</v>
      </c>
      <c r="J62" s="425">
        <v>139200</v>
      </c>
      <c r="K62" s="169"/>
      <c r="L62" s="169"/>
      <c r="S62" s="2"/>
      <c r="T62" s="2"/>
      <c r="U62" s="2"/>
      <c r="V62" s="2"/>
    </row>
    <row r="63" spans="1:22" ht="30.75" customHeight="1" thickBot="1" x14ac:dyDescent="0.25">
      <c r="A63" s="422">
        <v>3</v>
      </c>
      <c r="B63" s="368" t="s">
        <v>337</v>
      </c>
      <c r="C63" s="368" t="s">
        <v>337</v>
      </c>
      <c r="D63" s="368" t="s">
        <v>337</v>
      </c>
      <c r="E63" s="368" t="s">
        <v>410</v>
      </c>
      <c r="F63" s="368" t="s">
        <v>410</v>
      </c>
      <c r="G63" s="368" t="s">
        <v>410</v>
      </c>
      <c r="H63" s="175" t="s">
        <v>499</v>
      </c>
      <c r="I63" s="176">
        <v>200000</v>
      </c>
      <c r="J63" s="423">
        <v>139200</v>
      </c>
      <c r="K63" s="169"/>
      <c r="L63" s="169"/>
      <c r="S63" s="2"/>
      <c r="T63" s="2"/>
      <c r="U63" s="2"/>
      <c r="V63" s="2"/>
    </row>
    <row r="64" spans="1:22" ht="30.75" customHeight="1" thickTop="1" x14ac:dyDescent="0.2">
      <c r="A64" s="420">
        <v>4</v>
      </c>
      <c r="B64" s="366" t="s">
        <v>256</v>
      </c>
      <c r="C64" s="366"/>
      <c r="D64" s="366"/>
      <c r="E64" s="366" t="s">
        <v>257</v>
      </c>
      <c r="F64" s="366"/>
      <c r="G64" s="366"/>
      <c r="H64" s="167" t="s">
        <v>294</v>
      </c>
      <c r="I64" s="172">
        <v>175300</v>
      </c>
      <c r="J64" s="424">
        <v>122000</v>
      </c>
      <c r="K64" s="169"/>
      <c r="L64" s="169"/>
      <c r="S64" s="2"/>
      <c r="T64" s="2"/>
      <c r="U64" s="2"/>
      <c r="V64" s="2"/>
    </row>
    <row r="65" spans="1:22" ht="30.75" customHeight="1" x14ac:dyDescent="0.2">
      <c r="A65" s="420">
        <v>4</v>
      </c>
      <c r="B65" s="367" t="s">
        <v>254</v>
      </c>
      <c r="C65" s="367"/>
      <c r="D65" s="367"/>
      <c r="E65" s="367" t="s">
        <v>411</v>
      </c>
      <c r="F65" s="367"/>
      <c r="G65" s="367"/>
      <c r="H65" s="173" t="s">
        <v>292</v>
      </c>
      <c r="I65" s="168">
        <v>200000</v>
      </c>
      <c r="J65" s="425">
        <v>139200</v>
      </c>
      <c r="K65" s="169"/>
      <c r="L65" s="169"/>
      <c r="S65" s="2"/>
      <c r="T65" s="2"/>
      <c r="U65" s="2"/>
      <c r="V65" s="2"/>
    </row>
    <row r="66" spans="1:22" ht="30.75" customHeight="1" x14ac:dyDescent="0.2">
      <c r="A66" s="420">
        <v>4</v>
      </c>
      <c r="B66" s="367" t="s">
        <v>243</v>
      </c>
      <c r="C66" s="367"/>
      <c r="D66" s="367"/>
      <c r="E66" s="367" t="s">
        <v>412</v>
      </c>
      <c r="F66" s="367"/>
      <c r="G66" s="367"/>
      <c r="H66" s="173" t="s">
        <v>289</v>
      </c>
      <c r="I66" s="168">
        <v>200000</v>
      </c>
      <c r="J66" s="425">
        <v>139200</v>
      </c>
      <c r="K66" s="169"/>
      <c r="L66" s="169"/>
      <c r="S66" s="2"/>
      <c r="T66" s="2"/>
      <c r="U66" s="2"/>
      <c r="V66" s="2"/>
    </row>
    <row r="67" spans="1:22" ht="30.75" customHeight="1" x14ac:dyDescent="0.2">
      <c r="A67" s="420">
        <v>4</v>
      </c>
      <c r="B67" s="367" t="s">
        <v>253</v>
      </c>
      <c r="C67" s="367"/>
      <c r="D67" s="367"/>
      <c r="E67" s="367" t="s">
        <v>253</v>
      </c>
      <c r="F67" s="367"/>
      <c r="G67" s="367"/>
      <c r="H67" s="173" t="s">
        <v>291</v>
      </c>
      <c r="I67" s="168">
        <v>200000</v>
      </c>
      <c r="J67" s="425">
        <v>139200</v>
      </c>
      <c r="K67" s="169"/>
      <c r="L67" s="169"/>
      <c r="S67" s="2"/>
      <c r="T67" s="2"/>
      <c r="U67" s="2"/>
      <c r="V67" s="2"/>
    </row>
    <row r="68" spans="1:22" ht="30.75" customHeight="1" x14ac:dyDescent="0.2">
      <c r="A68" s="420">
        <v>4</v>
      </c>
      <c r="B68" s="367" t="s">
        <v>250</v>
      </c>
      <c r="C68" s="367"/>
      <c r="D68" s="367"/>
      <c r="E68" s="367" t="s">
        <v>413</v>
      </c>
      <c r="F68" s="367"/>
      <c r="G68" s="367"/>
      <c r="H68" s="173" t="s">
        <v>290</v>
      </c>
      <c r="I68" s="168">
        <v>200000</v>
      </c>
      <c r="J68" s="425">
        <v>139200</v>
      </c>
      <c r="K68" s="169"/>
      <c r="L68" s="169"/>
      <c r="S68" s="2"/>
      <c r="T68" s="2"/>
      <c r="U68" s="2"/>
      <c r="V68" s="2"/>
    </row>
    <row r="69" spans="1:22" ht="30.75" customHeight="1" x14ac:dyDescent="0.2">
      <c r="A69" s="420">
        <v>4</v>
      </c>
      <c r="B69" s="367" t="s">
        <v>250</v>
      </c>
      <c r="C69" s="367"/>
      <c r="D69" s="367"/>
      <c r="E69" s="367" t="s">
        <v>414</v>
      </c>
      <c r="F69" s="367"/>
      <c r="G69" s="367"/>
      <c r="H69" s="173" t="s">
        <v>290</v>
      </c>
      <c r="I69" s="168">
        <v>73700</v>
      </c>
      <c r="J69" s="425">
        <v>51200</v>
      </c>
      <c r="K69" s="169"/>
      <c r="L69" s="169"/>
      <c r="S69" s="2"/>
      <c r="T69" s="2"/>
      <c r="U69" s="2"/>
      <c r="V69" s="2"/>
    </row>
    <row r="70" spans="1:22" ht="30.75" customHeight="1" x14ac:dyDescent="0.2">
      <c r="A70" s="420">
        <v>4</v>
      </c>
      <c r="B70" s="367" t="s">
        <v>272</v>
      </c>
      <c r="C70" s="367"/>
      <c r="D70" s="367"/>
      <c r="E70" s="367" t="s">
        <v>273</v>
      </c>
      <c r="F70" s="367"/>
      <c r="G70" s="367"/>
      <c r="H70" s="173" t="s">
        <v>295</v>
      </c>
      <c r="I70" s="168">
        <v>200000</v>
      </c>
      <c r="J70" s="425">
        <v>139200</v>
      </c>
      <c r="K70" s="169"/>
      <c r="L70" s="169"/>
      <c r="S70" s="2"/>
      <c r="T70" s="2"/>
      <c r="U70" s="2"/>
      <c r="V70" s="2"/>
    </row>
    <row r="71" spans="1:22" ht="30.75" customHeight="1" x14ac:dyDescent="0.2">
      <c r="A71" s="420">
        <v>4</v>
      </c>
      <c r="B71" s="367" t="s">
        <v>272</v>
      </c>
      <c r="C71" s="367"/>
      <c r="D71" s="367"/>
      <c r="E71" s="367" t="s">
        <v>415</v>
      </c>
      <c r="F71" s="367"/>
      <c r="G71" s="367"/>
      <c r="H71" s="173" t="s">
        <v>295</v>
      </c>
      <c r="I71" s="168">
        <v>80000</v>
      </c>
      <c r="J71" s="425">
        <v>47800</v>
      </c>
      <c r="K71" s="169"/>
      <c r="L71" s="169"/>
      <c r="S71" s="2"/>
      <c r="T71" s="2"/>
      <c r="U71" s="2"/>
      <c r="V71" s="2"/>
    </row>
    <row r="72" spans="1:22" ht="30.75" customHeight="1" x14ac:dyDescent="0.2">
      <c r="A72" s="420">
        <v>4</v>
      </c>
      <c r="B72" s="367" t="s">
        <v>264</v>
      </c>
      <c r="C72" s="367"/>
      <c r="D72" s="367"/>
      <c r="E72" s="371" t="s">
        <v>265</v>
      </c>
      <c r="F72" s="372"/>
      <c r="G72" s="372"/>
      <c r="H72" s="186" t="s">
        <v>500</v>
      </c>
      <c r="I72" s="168">
        <v>3800</v>
      </c>
      <c r="J72" s="425">
        <v>2600</v>
      </c>
      <c r="K72" s="169"/>
      <c r="L72" s="169"/>
      <c r="S72" s="2"/>
      <c r="T72" s="2"/>
      <c r="U72" s="2"/>
      <c r="V72" s="2"/>
    </row>
    <row r="73" spans="1:22" ht="30.75" customHeight="1" x14ac:dyDescent="0.2">
      <c r="A73" s="420">
        <v>4</v>
      </c>
      <c r="B73" s="367" t="s">
        <v>262</v>
      </c>
      <c r="C73" s="367"/>
      <c r="D73" s="367"/>
      <c r="E73" s="367" t="s">
        <v>263</v>
      </c>
      <c r="F73" s="367"/>
      <c r="G73" s="367"/>
      <c r="H73" s="173" t="s">
        <v>296</v>
      </c>
      <c r="I73" s="168">
        <v>200000</v>
      </c>
      <c r="J73" s="425">
        <v>139200</v>
      </c>
      <c r="K73" s="169"/>
      <c r="L73" s="169"/>
      <c r="S73" s="2"/>
      <c r="T73" s="2"/>
      <c r="U73" s="2"/>
      <c r="V73" s="2"/>
    </row>
    <row r="74" spans="1:22" ht="30.75" customHeight="1" x14ac:dyDescent="0.2">
      <c r="A74" s="420">
        <v>4</v>
      </c>
      <c r="B74" s="367" t="s">
        <v>258</v>
      </c>
      <c r="C74" s="367"/>
      <c r="D74" s="367"/>
      <c r="E74" s="367" t="s">
        <v>259</v>
      </c>
      <c r="F74" s="367"/>
      <c r="G74" s="367"/>
      <c r="H74" s="173" t="s">
        <v>285</v>
      </c>
      <c r="I74" s="168">
        <v>100000</v>
      </c>
      <c r="J74" s="425">
        <v>69600</v>
      </c>
      <c r="K74" s="169"/>
      <c r="L74" s="169"/>
      <c r="S74" s="2"/>
      <c r="T74" s="2"/>
      <c r="U74" s="2"/>
      <c r="V74" s="2"/>
    </row>
    <row r="75" spans="1:22" ht="30.75" customHeight="1" x14ac:dyDescent="0.2">
      <c r="A75" s="420">
        <v>4</v>
      </c>
      <c r="B75" s="367" t="s">
        <v>258</v>
      </c>
      <c r="C75" s="367"/>
      <c r="D75" s="367"/>
      <c r="E75" s="392" t="s">
        <v>416</v>
      </c>
      <c r="F75" s="393"/>
      <c r="G75" s="393"/>
      <c r="H75" s="187" t="s">
        <v>285</v>
      </c>
      <c r="I75" s="168">
        <v>35000</v>
      </c>
      <c r="J75" s="425">
        <v>24300</v>
      </c>
      <c r="K75" s="169"/>
      <c r="L75" s="169"/>
      <c r="S75" s="2"/>
      <c r="T75" s="2"/>
      <c r="U75" s="2"/>
      <c r="V75" s="2"/>
    </row>
    <row r="76" spans="1:22" ht="30.75" customHeight="1" x14ac:dyDescent="0.2">
      <c r="A76" s="420">
        <v>4</v>
      </c>
      <c r="B76" s="367" t="s">
        <v>247</v>
      </c>
      <c r="C76" s="367"/>
      <c r="D76" s="367"/>
      <c r="E76" s="367" t="s">
        <v>249</v>
      </c>
      <c r="F76" s="367"/>
      <c r="G76" s="367"/>
      <c r="H76" s="173" t="s">
        <v>501</v>
      </c>
      <c r="I76" s="168">
        <v>200000</v>
      </c>
      <c r="J76" s="425">
        <v>139200</v>
      </c>
      <c r="K76" s="169"/>
      <c r="L76" s="169"/>
      <c r="S76" s="2"/>
      <c r="T76" s="2"/>
      <c r="U76" s="2"/>
      <c r="V76" s="2"/>
    </row>
    <row r="77" spans="1:22" ht="30.75" customHeight="1" x14ac:dyDescent="0.2">
      <c r="A77" s="420">
        <v>4</v>
      </c>
      <c r="B77" s="367" t="s">
        <v>247</v>
      </c>
      <c r="C77" s="367"/>
      <c r="D77" s="367"/>
      <c r="E77" s="367" t="s">
        <v>248</v>
      </c>
      <c r="F77" s="367"/>
      <c r="G77" s="367"/>
      <c r="H77" s="173" t="s">
        <v>501</v>
      </c>
      <c r="I77" s="168">
        <v>200000</v>
      </c>
      <c r="J77" s="425">
        <v>139200</v>
      </c>
      <c r="K77" s="169"/>
      <c r="L77" s="169"/>
      <c r="S77" s="2"/>
      <c r="T77" s="2"/>
      <c r="U77" s="2"/>
      <c r="V77" s="2"/>
    </row>
    <row r="78" spans="1:22" ht="30.75" customHeight="1" x14ac:dyDescent="0.2">
      <c r="A78" s="420">
        <v>4</v>
      </c>
      <c r="B78" s="367" t="s">
        <v>260</v>
      </c>
      <c r="C78" s="367"/>
      <c r="D78" s="367"/>
      <c r="E78" s="367" t="s">
        <v>261</v>
      </c>
      <c r="F78" s="367"/>
      <c r="G78" s="367"/>
      <c r="H78" s="173" t="s">
        <v>295</v>
      </c>
      <c r="I78" s="168">
        <v>200000</v>
      </c>
      <c r="J78" s="425">
        <v>139200</v>
      </c>
      <c r="K78" s="169"/>
      <c r="L78" s="169"/>
      <c r="S78" s="2"/>
      <c r="T78" s="2"/>
      <c r="U78" s="2"/>
      <c r="V78" s="2"/>
    </row>
    <row r="79" spans="1:22" ht="30.75" customHeight="1" x14ac:dyDescent="0.2">
      <c r="A79" s="420">
        <v>4</v>
      </c>
      <c r="B79" s="367" t="s">
        <v>267</v>
      </c>
      <c r="C79" s="367"/>
      <c r="D79" s="367"/>
      <c r="E79" s="367" t="s">
        <v>417</v>
      </c>
      <c r="F79" s="367"/>
      <c r="G79" s="367"/>
      <c r="H79" s="173" t="s">
        <v>281</v>
      </c>
      <c r="I79" s="168">
        <v>200000</v>
      </c>
      <c r="J79" s="425">
        <v>139200</v>
      </c>
      <c r="K79" s="169"/>
      <c r="L79" s="169"/>
      <c r="S79" s="2"/>
      <c r="T79" s="2"/>
      <c r="U79" s="2"/>
      <c r="V79" s="2"/>
    </row>
    <row r="80" spans="1:22" ht="30.75" customHeight="1" x14ac:dyDescent="0.2">
      <c r="A80" s="420">
        <v>4</v>
      </c>
      <c r="B80" s="367" t="s">
        <v>338</v>
      </c>
      <c r="C80" s="367"/>
      <c r="D80" s="367"/>
      <c r="E80" s="367" t="s">
        <v>418</v>
      </c>
      <c r="F80" s="367"/>
      <c r="G80" s="367"/>
      <c r="H80" s="173" t="s">
        <v>298</v>
      </c>
      <c r="I80" s="168">
        <v>200000</v>
      </c>
      <c r="J80" s="425">
        <v>139200</v>
      </c>
      <c r="K80" s="169"/>
      <c r="L80" s="169"/>
      <c r="S80" s="2"/>
      <c r="T80" s="2"/>
      <c r="U80" s="2"/>
      <c r="V80" s="2"/>
    </row>
    <row r="81" spans="1:22" ht="30.75" customHeight="1" x14ac:dyDescent="0.2">
      <c r="A81" s="420">
        <v>4</v>
      </c>
      <c r="B81" s="367" t="s">
        <v>251</v>
      </c>
      <c r="C81" s="367"/>
      <c r="D81" s="367"/>
      <c r="E81" s="367" t="s">
        <v>252</v>
      </c>
      <c r="F81" s="367"/>
      <c r="G81" s="367"/>
      <c r="H81" s="173" t="s">
        <v>287</v>
      </c>
      <c r="I81" s="168">
        <v>200000</v>
      </c>
      <c r="J81" s="425">
        <v>139200</v>
      </c>
      <c r="K81" s="169"/>
      <c r="L81" s="169"/>
      <c r="S81" s="2"/>
      <c r="T81" s="2"/>
      <c r="U81" s="2"/>
      <c r="V81" s="2"/>
    </row>
    <row r="82" spans="1:22" ht="30.75" customHeight="1" x14ac:dyDescent="0.2">
      <c r="A82" s="420">
        <v>4</v>
      </c>
      <c r="B82" s="367" t="s">
        <v>322</v>
      </c>
      <c r="C82" s="367"/>
      <c r="D82" s="367"/>
      <c r="E82" s="367" t="s">
        <v>419</v>
      </c>
      <c r="F82" s="367"/>
      <c r="G82" s="367"/>
      <c r="H82" s="173" t="s">
        <v>481</v>
      </c>
      <c r="I82" s="168">
        <v>200000</v>
      </c>
      <c r="J82" s="425">
        <v>139200</v>
      </c>
      <c r="K82" s="169"/>
      <c r="L82" s="169"/>
      <c r="S82" s="2"/>
      <c r="T82" s="2"/>
      <c r="U82" s="2"/>
      <c r="V82" s="2"/>
    </row>
    <row r="83" spans="1:22" ht="30.75" customHeight="1" x14ac:dyDescent="0.2">
      <c r="A83" s="420">
        <v>4</v>
      </c>
      <c r="B83" s="367" t="s">
        <v>266</v>
      </c>
      <c r="C83" s="367"/>
      <c r="D83" s="367"/>
      <c r="E83" s="367" t="s">
        <v>420</v>
      </c>
      <c r="F83" s="367"/>
      <c r="G83" s="367"/>
      <c r="H83" s="173" t="s">
        <v>297</v>
      </c>
      <c r="I83" s="168">
        <v>200000</v>
      </c>
      <c r="J83" s="425">
        <v>139200</v>
      </c>
      <c r="K83" s="169"/>
      <c r="L83" s="169"/>
      <c r="S83" s="2"/>
      <c r="T83" s="2"/>
      <c r="U83" s="2"/>
      <c r="V83" s="2"/>
    </row>
    <row r="84" spans="1:22" ht="30.75" customHeight="1" x14ac:dyDescent="0.2">
      <c r="A84" s="420">
        <v>4</v>
      </c>
      <c r="B84" s="367" t="s">
        <v>266</v>
      </c>
      <c r="C84" s="367"/>
      <c r="D84" s="367"/>
      <c r="E84" s="367" t="s">
        <v>421</v>
      </c>
      <c r="F84" s="367"/>
      <c r="G84" s="367"/>
      <c r="H84" s="173" t="s">
        <v>297</v>
      </c>
      <c r="I84" s="168">
        <v>130200</v>
      </c>
      <c r="J84" s="425">
        <v>90600</v>
      </c>
      <c r="K84" s="169"/>
      <c r="L84" s="169"/>
      <c r="S84" s="2"/>
      <c r="T84" s="2"/>
      <c r="U84" s="2"/>
      <c r="V84" s="2"/>
    </row>
    <row r="85" spans="1:22" ht="30.75" customHeight="1" x14ac:dyDescent="0.2">
      <c r="A85" s="420">
        <v>4</v>
      </c>
      <c r="B85" s="367" t="s">
        <v>339</v>
      </c>
      <c r="C85" s="367"/>
      <c r="D85" s="367"/>
      <c r="E85" s="367" t="s">
        <v>422</v>
      </c>
      <c r="F85" s="367"/>
      <c r="G85" s="367"/>
      <c r="H85" s="173" t="s">
        <v>502</v>
      </c>
      <c r="I85" s="168">
        <v>200000</v>
      </c>
      <c r="J85" s="425">
        <v>139200</v>
      </c>
      <c r="K85" s="169"/>
      <c r="L85" s="169"/>
      <c r="S85" s="2"/>
      <c r="T85" s="2"/>
      <c r="U85" s="2"/>
      <c r="V85" s="2"/>
    </row>
    <row r="86" spans="1:22" ht="30.75" customHeight="1" x14ac:dyDescent="0.2">
      <c r="A86" s="420">
        <v>4</v>
      </c>
      <c r="B86" s="367" t="s">
        <v>274</v>
      </c>
      <c r="C86" s="367"/>
      <c r="D86" s="367"/>
      <c r="E86" s="367" t="s">
        <v>423</v>
      </c>
      <c r="F86" s="367"/>
      <c r="G86" s="367"/>
      <c r="H86" s="173" t="s">
        <v>503</v>
      </c>
      <c r="I86" s="168">
        <v>62700</v>
      </c>
      <c r="J86" s="425">
        <v>43600</v>
      </c>
      <c r="K86" s="169"/>
      <c r="L86" s="169"/>
      <c r="S86" s="2"/>
      <c r="T86" s="2"/>
      <c r="U86" s="2"/>
      <c r="V86" s="2"/>
    </row>
    <row r="87" spans="1:22" ht="30.75" customHeight="1" x14ac:dyDescent="0.2">
      <c r="A87" s="420">
        <v>4</v>
      </c>
      <c r="B87" s="367" t="s">
        <v>274</v>
      </c>
      <c r="C87" s="367"/>
      <c r="D87" s="367"/>
      <c r="E87" s="367" t="s">
        <v>424</v>
      </c>
      <c r="F87" s="367"/>
      <c r="G87" s="367"/>
      <c r="H87" s="173" t="s">
        <v>503</v>
      </c>
      <c r="I87" s="168">
        <v>9800</v>
      </c>
      <c r="J87" s="425">
        <v>6800</v>
      </c>
      <c r="K87" s="169"/>
      <c r="L87" s="169"/>
      <c r="S87" s="2"/>
      <c r="T87" s="2"/>
      <c r="U87" s="2"/>
      <c r="V87" s="2"/>
    </row>
    <row r="88" spans="1:22" ht="30.75" customHeight="1" x14ac:dyDescent="0.2">
      <c r="A88" s="420">
        <v>4</v>
      </c>
      <c r="B88" s="367" t="s">
        <v>240</v>
      </c>
      <c r="C88" s="367"/>
      <c r="D88" s="367"/>
      <c r="E88" s="392" t="s">
        <v>425</v>
      </c>
      <c r="F88" s="393"/>
      <c r="G88" s="393"/>
      <c r="H88" s="187" t="s">
        <v>288</v>
      </c>
      <c r="I88" s="168">
        <v>140000</v>
      </c>
      <c r="J88" s="425">
        <v>97400</v>
      </c>
      <c r="K88" s="169"/>
      <c r="L88" s="169"/>
      <c r="S88" s="2"/>
      <c r="T88" s="2"/>
      <c r="U88" s="2"/>
      <c r="V88" s="2"/>
    </row>
    <row r="89" spans="1:22" ht="30.75" customHeight="1" x14ac:dyDescent="0.2">
      <c r="A89" s="420">
        <v>4</v>
      </c>
      <c r="B89" s="367" t="s">
        <v>239</v>
      </c>
      <c r="C89" s="367"/>
      <c r="D89" s="367"/>
      <c r="E89" s="367" t="s">
        <v>270</v>
      </c>
      <c r="F89" s="367"/>
      <c r="G89" s="367"/>
      <c r="H89" s="173" t="s">
        <v>286</v>
      </c>
      <c r="I89" s="168">
        <v>200000</v>
      </c>
      <c r="J89" s="425">
        <v>139200</v>
      </c>
      <c r="K89" s="169"/>
      <c r="L89" s="169"/>
      <c r="S89" s="2"/>
      <c r="T89" s="2"/>
      <c r="U89" s="2"/>
      <c r="V89" s="2"/>
    </row>
    <row r="90" spans="1:22" ht="30.75" customHeight="1" x14ac:dyDescent="0.2">
      <c r="A90" s="420">
        <v>4</v>
      </c>
      <c r="B90" s="367" t="s">
        <v>275</v>
      </c>
      <c r="C90" s="367"/>
      <c r="D90" s="367"/>
      <c r="E90" s="367" t="s">
        <v>277</v>
      </c>
      <c r="F90" s="367"/>
      <c r="G90" s="367"/>
      <c r="H90" s="173" t="s">
        <v>504</v>
      </c>
      <c r="I90" s="168">
        <v>200000</v>
      </c>
      <c r="J90" s="425">
        <v>139200</v>
      </c>
      <c r="K90" s="169"/>
      <c r="L90" s="169"/>
      <c r="S90" s="2"/>
      <c r="T90" s="2"/>
      <c r="U90" s="2"/>
      <c r="V90" s="2"/>
    </row>
    <row r="91" spans="1:22" ht="30.75" customHeight="1" x14ac:dyDescent="0.2">
      <c r="A91" s="420">
        <v>4</v>
      </c>
      <c r="B91" s="367" t="s">
        <v>275</v>
      </c>
      <c r="C91" s="367"/>
      <c r="D91" s="367"/>
      <c r="E91" s="367" t="s">
        <v>276</v>
      </c>
      <c r="F91" s="367"/>
      <c r="G91" s="367"/>
      <c r="H91" s="173" t="s">
        <v>504</v>
      </c>
      <c r="I91" s="168">
        <v>200000</v>
      </c>
      <c r="J91" s="425">
        <v>139200</v>
      </c>
      <c r="K91" s="169"/>
      <c r="L91" s="169"/>
      <c r="S91" s="2"/>
      <c r="T91" s="2"/>
      <c r="U91" s="2"/>
      <c r="V91" s="2"/>
    </row>
    <row r="92" spans="1:22" ht="30.75" customHeight="1" x14ac:dyDescent="0.2">
      <c r="A92" s="420">
        <v>4</v>
      </c>
      <c r="B92" s="367" t="s">
        <v>340</v>
      </c>
      <c r="C92" s="367"/>
      <c r="D92" s="367"/>
      <c r="E92" s="367" t="s">
        <v>426</v>
      </c>
      <c r="F92" s="367"/>
      <c r="G92" s="367"/>
      <c r="H92" s="173" t="s">
        <v>299</v>
      </c>
      <c r="I92" s="168">
        <v>200000</v>
      </c>
      <c r="J92" s="425">
        <v>139200</v>
      </c>
      <c r="K92" s="169"/>
      <c r="L92" s="169"/>
      <c r="S92" s="2"/>
      <c r="T92" s="2"/>
      <c r="U92" s="2"/>
      <c r="V92" s="2"/>
    </row>
    <row r="93" spans="1:22" ht="30.75" customHeight="1" x14ac:dyDescent="0.2">
      <c r="A93" s="420">
        <v>4</v>
      </c>
      <c r="B93" s="367" t="s">
        <v>268</v>
      </c>
      <c r="C93" s="367"/>
      <c r="D93" s="367"/>
      <c r="E93" s="367" t="s">
        <v>271</v>
      </c>
      <c r="F93" s="367"/>
      <c r="G93" s="367"/>
      <c r="H93" s="173" t="s">
        <v>505</v>
      </c>
      <c r="I93" s="168">
        <v>181300</v>
      </c>
      <c r="J93" s="425">
        <v>126100</v>
      </c>
      <c r="K93" s="169"/>
      <c r="L93" s="169"/>
      <c r="S93" s="2"/>
      <c r="T93" s="2"/>
      <c r="U93" s="2"/>
      <c r="V93" s="2"/>
    </row>
    <row r="94" spans="1:22" ht="30.75" customHeight="1" x14ac:dyDescent="0.2">
      <c r="A94" s="420">
        <v>4</v>
      </c>
      <c r="B94" s="367" t="s">
        <v>268</v>
      </c>
      <c r="C94" s="367"/>
      <c r="D94" s="367"/>
      <c r="E94" s="367" t="s">
        <v>269</v>
      </c>
      <c r="F94" s="367"/>
      <c r="G94" s="367"/>
      <c r="H94" s="173" t="s">
        <v>505</v>
      </c>
      <c r="I94" s="168">
        <v>83000</v>
      </c>
      <c r="J94" s="425">
        <v>57700</v>
      </c>
      <c r="K94" s="169"/>
      <c r="L94" s="169"/>
      <c r="S94" s="2"/>
      <c r="T94" s="2"/>
      <c r="U94" s="2"/>
      <c r="V94" s="2"/>
    </row>
    <row r="95" spans="1:22" ht="30.75" customHeight="1" x14ac:dyDescent="0.2">
      <c r="A95" s="420">
        <v>4</v>
      </c>
      <c r="B95" s="367" t="s">
        <v>341</v>
      </c>
      <c r="C95" s="367"/>
      <c r="D95" s="367"/>
      <c r="E95" s="394" t="s">
        <v>427</v>
      </c>
      <c r="F95" s="395"/>
      <c r="G95" s="395"/>
      <c r="H95" s="173" t="s">
        <v>506</v>
      </c>
      <c r="I95" s="168">
        <v>200000</v>
      </c>
      <c r="J95" s="425">
        <v>139200</v>
      </c>
      <c r="K95" s="169"/>
      <c r="L95" s="169"/>
      <c r="S95" s="2"/>
      <c r="T95" s="2"/>
      <c r="U95" s="2"/>
      <c r="V95" s="2"/>
    </row>
    <row r="96" spans="1:22" ht="30.75" customHeight="1" x14ac:dyDescent="0.2">
      <c r="A96" s="420">
        <v>4</v>
      </c>
      <c r="B96" s="367" t="s">
        <v>342</v>
      </c>
      <c r="C96" s="367"/>
      <c r="D96" s="367"/>
      <c r="E96" s="367" t="s">
        <v>428</v>
      </c>
      <c r="F96" s="367"/>
      <c r="G96" s="367"/>
      <c r="H96" s="173" t="s">
        <v>507</v>
      </c>
      <c r="I96" s="168">
        <v>49600</v>
      </c>
      <c r="J96" s="425">
        <v>34500</v>
      </c>
      <c r="K96" s="169"/>
      <c r="L96" s="169"/>
      <c r="S96" s="2"/>
      <c r="T96" s="2"/>
      <c r="U96" s="2"/>
      <c r="V96" s="2"/>
    </row>
    <row r="97" spans="1:22" ht="30.75" customHeight="1" x14ac:dyDescent="0.2">
      <c r="A97" s="420">
        <v>4</v>
      </c>
      <c r="B97" s="367" t="s">
        <v>343</v>
      </c>
      <c r="C97" s="367"/>
      <c r="D97" s="367"/>
      <c r="E97" s="367" t="s">
        <v>429</v>
      </c>
      <c r="F97" s="367"/>
      <c r="G97" s="367"/>
      <c r="H97" s="173" t="s">
        <v>508</v>
      </c>
      <c r="I97" s="168">
        <v>200000</v>
      </c>
      <c r="J97" s="425">
        <v>121100</v>
      </c>
      <c r="K97" s="169"/>
      <c r="L97" s="169"/>
      <c r="S97" s="2"/>
      <c r="T97" s="2"/>
      <c r="U97" s="2"/>
      <c r="V97" s="2"/>
    </row>
    <row r="98" spans="1:22" ht="30.75" customHeight="1" x14ac:dyDescent="0.2">
      <c r="A98" s="420">
        <v>4</v>
      </c>
      <c r="B98" s="367" t="s">
        <v>244</v>
      </c>
      <c r="C98" s="367"/>
      <c r="D98" s="367"/>
      <c r="E98" s="394" t="s">
        <v>245</v>
      </c>
      <c r="F98" s="395"/>
      <c r="G98" s="395"/>
      <c r="H98" s="173" t="s">
        <v>509</v>
      </c>
      <c r="I98" s="168">
        <v>200000</v>
      </c>
      <c r="J98" s="425">
        <v>139200</v>
      </c>
      <c r="K98" s="169"/>
      <c r="L98" s="169"/>
      <c r="S98" s="2"/>
      <c r="T98" s="2"/>
      <c r="U98" s="2"/>
      <c r="V98" s="2"/>
    </row>
    <row r="99" spans="1:22" ht="30.75" customHeight="1" x14ac:dyDescent="0.2">
      <c r="A99" s="420">
        <v>4</v>
      </c>
      <c r="B99" s="367" t="s">
        <v>344</v>
      </c>
      <c r="C99" s="367"/>
      <c r="D99" s="367"/>
      <c r="E99" s="367" t="s">
        <v>430</v>
      </c>
      <c r="F99" s="367"/>
      <c r="G99" s="367"/>
      <c r="H99" s="173" t="s">
        <v>285</v>
      </c>
      <c r="I99" s="168">
        <v>200000</v>
      </c>
      <c r="J99" s="425">
        <v>139200</v>
      </c>
      <c r="K99" s="169"/>
      <c r="L99" s="169"/>
      <c r="S99" s="2"/>
      <c r="T99" s="2"/>
      <c r="U99" s="2"/>
      <c r="V99" s="2"/>
    </row>
    <row r="100" spans="1:22" ht="30.75" customHeight="1" x14ac:dyDescent="0.2">
      <c r="A100" s="420">
        <v>4</v>
      </c>
      <c r="B100" s="367" t="s">
        <v>255</v>
      </c>
      <c r="C100" s="367"/>
      <c r="D100" s="367"/>
      <c r="E100" s="367" t="s">
        <v>431</v>
      </c>
      <c r="F100" s="367"/>
      <c r="G100" s="367"/>
      <c r="H100" s="173" t="s">
        <v>293</v>
      </c>
      <c r="I100" s="168">
        <v>196000</v>
      </c>
      <c r="J100" s="425">
        <v>136400</v>
      </c>
      <c r="K100" s="169"/>
      <c r="L100" s="169"/>
      <c r="S100" s="2"/>
      <c r="T100" s="2"/>
      <c r="U100" s="2"/>
      <c r="V100" s="2"/>
    </row>
    <row r="101" spans="1:22" ht="30.75" customHeight="1" x14ac:dyDescent="0.2">
      <c r="A101" s="420">
        <v>4</v>
      </c>
      <c r="B101" s="367" t="s">
        <v>246</v>
      </c>
      <c r="C101" s="367"/>
      <c r="D101" s="367"/>
      <c r="E101" s="367" t="s">
        <v>432</v>
      </c>
      <c r="F101" s="367"/>
      <c r="G101" s="367"/>
      <c r="H101" s="173" t="s">
        <v>510</v>
      </c>
      <c r="I101" s="168">
        <v>200000</v>
      </c>
      <c r="J101" s="425">
        <v>139200</v>
      </c>
      <c r="K101" s="169"/>
      <c r="L101" s="169"/>
      <c r="S101" s="2"/>
      <c r="T101" s="2"/>
      <c r="U101" s="2"/>
      <c r="V101" s="2"/>
    </row>
    <row r="102" spans="1:22" ht="30.75" customHeight="1" x14ac:dyDescent="0.2">
      <c r="A102" s="420">
        <v>4</v>
      </c>
      <c r="B102" s="367" t="s">
        <v>246</v>
      </c>
      <c r="C102" s="367"/>
      <c r="D102" s="367"/>
      <c r="E102" s="367" t="s">
        <v>433</v>
      </c>
      <c r="F102" s="367"/>
      <c r="G102" s="367"/>
      <c r="H102" s="173" t="s">
        <v>510</v>
      </c>
      <c r="I102" s="168">
        <v>91600</v>
      </c>
      <c r="J102" s="425">
        <v>63700</v>
      </c>
      <c r="K102" s="169"/>
      <c r="L102" s="169"/>
      <c r="S102" s="2"/>
      <c r="T102" s="2"/>
      <c r="U102" s="2"/>
      <c r="V102" s="2"/>
    </row>
    <row r="103" spans="1:22" ht="30.75" customHeight="1" x14ac:dyDescent="0.2">
      <c r="A103" s="420">
        <v>4</v>
      </c>
      <c r="B103" s="367" t="s">
        <v>345</v>
      </c>
      <c r="C103" s="367"/>
      <c r="D103" s="367"/>
      <c r="E103" s="367" t="s">
        <v>434</v>
      </c>
      <c r="F103" s="367"/>
      <c r="G103" s="367"/>
      <c r="H103" s="173" t="s">
        <v>511</v>
      </c>
      <c r="I103" s="168">
        <v>83000</v>
      </c>
      <c r="J103" s="425">
        <v>57700</v>
      </c>
      <c r="K103" s="169"/>
      <c r="L103" s="169"/>
      <c r="S103" s="2"/>
      <c r="T103" s="2"/>
      <c r="U103" s="2"/>
      <c r="V103" s="2"/>
    </row>
    <row r="104" spans="1:22" ht="30.75" customHeight="1" x14ac:dyDescent="0.2">
      <c r="A104" s="420">
        <v>4</v>
      </c>
      <c r="B104" s="367" t="s">
        <v>241</v>
      </c>
      <c r="C104" s="367"/>
      <c r="D104" s="367"/>
      <c r="E104" s="367" t="s">
        <v>242</v>
      </c>
      <c r="F104" s="367"/>
      <c r="G104" s="367"/>
      <c r="H104" s="173" t="s">
        <v>512</v>
      </c>
      <c r="I104" s="168">
        <v>111300</v>
      </c>
      <c r="J104" s="425">
        <v>77400</v>
      </c>
      <c r="K104" s="169"/>
      <c r="L104" s="169"/>
      <c r="S104" s="2"/>
      <c r="T104" s="2"/>
      <c r="U104" s="2"/>
      <c r="V104" s="2"/>
    </row>
    <row r="105" spans="1:22" ht="30.75" customHeight="1" x14ac:dyDescent="0.2">
      <c r="A105" s="420">
        <v>4</v>
      </c>
      <c r="B105" s="367" t="s">
        <v>346</v>
      </c>
      <c r="C105" s="367"/>
      <c r="D105" s="367"/>
      <c r="E105" s="367" t="s">
        <v>435</v>
      </c>
      <c r="F105" s="367"/>
      <c r="G105" s="367"/>
      <c r="H105" s="173" t="s">
        <v>513</v>
      </c>
      <c r="I105" s="168">
        <v>72000</v>
      </c>
      <c r="J105" s="425">
        <v>50100</v>
      </c>
      <c r="K105" s="169"/>
      <c r="L105" s="169"/>
      <c r="S105" s="2"/>
      <c r="T105" s="2"/>
      <c r="U105" s="2"/>
      <c r="V105" s="2"/>
    </row>
    <row r="106" spans="1:22" ht="30.75" customHeight="1" thickBot="1" x14ac:dyDescent="0.25">
      <c r="A106" s="422">
        <v>4</v>
      </c>
      <c r="B106" s="368" t="s">
        <v>347</v>
      </c>
      <c r="C106" s="368"/>
      <c r="D106" s="368"/>
      <c r="E106" s="396" t="s">
        <v>436</v>
      </c>
      <c r="F106" s="397"/>
      <c r="G106" s="397"/>
      <c r="H106" s="175" t="s">
        <v>514</v>
      </c>
      <c r="I106" s="176">
        <v>200000</v>
      </c>
      <c r="J106" s="423">
        <v>139200</v>
      </c>
      <c r="K106" s="169"/>
      <c r="L106" s="169"/>
      <c r="S106" s="2"/>
      <c r="T106" s="2"/>
      <c r="U106" s="2"/>
      <c r="V106" s="2"/>
    </row>
    <row r="107" spans="1:22" ht="30.75" customHeight="1" thickTop="1" x14ac:dyDescent="0.2">
      <c r="A107" s="420">
        <v>5</v>
      </c>
      <c r="B107" s="366" t="s">
        <v>348</v>
      </c>
      <c r="C107" s="366"/>
      <c r="D107" s="366"/>
      <c r="E107" s="398" t="s">
        <v>437</v>
      </c>
      <c r="F107" s="399"/>
      <c r="G107" s="399"/>
      <c r="H107" s="167" t="s">
        <v>515</v>
      </c>
      <c r="I107" s="172">
        <v>125300</v>
      </c>
      <c r="J107" s="424">
        <v>87200</v>
      </c>
      <c r="K107" s="169"/>
      <c r="L107" s="169"/>
      <c r="S107" s="2"/>
      <c r="T107" s="2"/>
      <c r="U107" s="2"/>
      <c r="V107" s="2"/>
    </row>
    <row r="108" spans="1:22" ht="30.75" customHeight="1" x14ac:dyDescent="0.2">
      <c r="A108" s="420">
        <v>5</v>
      </c>
      <c r="B108" s="367" t="s">
        <v>348</v>
      </c>
      <c r="C108" s="367"/>
      <c r="D108" s="367"/>
      <c r="E108" s="367" t="s">
        <v>438</v>
      </c>
      <c r="F108" s="367"/>
      <c r="G108" s="367"/>
      <c r="H108" s="173" t="s">
        <v>515</v>
      </c>
      <c r="I108" s="168">
        <v>129500</v>
      </c>
      <c r="J108" s="425">
        <v>90100</v>
      </c>
      <c r="K108" s="169"/>
      <c r="L108" s="169"/>
      <c r="S108" s="2"/>
      <c r="T108" s="2"/>
      <c r="U108" s="2"/>
      <c r="V108" s="2"/>
    </row>
    <row r="109" spans="1:22" ht="30.75" customHeight="1" x14ac:dyDescent="0.2">
      <c r="A109" s="420">
        <v>5</v>
      </c>
      <c r="B109" s="367" t="s">
        <v>349</v>
      </c>
      <c r="C109" s="367"/>
      <c r="D109" s="367"/>
      <c r="E109" s="367" t="s">
        <v>439</v>
      </c>
      <c r="F109" s="367"/>
      <c r="G109" s="367"/>
      <c r="H109" s="173" t="s">
        <v>516</v>
      </c>
      <c r="I109" s="168">
        <v>132500</v>
      </c>
      <c r="J109" s="425">
        <v>92200</v>
      </c>
      <c r="K109" s="169"/>
      <c r="L109" s="169"/>
      <c r="S109" s="2"/>
      <c r="T109" s="2"/>
      <c r="U109" s="2"/>
      <c r="V109" s="2"/>
    </row>
    <row r="110" spans="1:22" ht="30.75" customHeight="1" x14ac:dyDescent="0.2">
      <c r="A110" s="420">
        <v>5</v>
      </c>
      <c r="B110" s="367" t="s">
        <v>350</v>
      </c>
      <c r="C110" s="367"/>
      <c r="D110" s="367"/>
      <c r="E110" s="367" t="s">
        <v>447</v>
      </c>
      <c r="F110" s="367"/>
      <c r="G110" s="367"/>
      <c r="H110" s="173" t="s">
        <v>517</v>
      </c>
      <c r="I110" s="168">
        <v>197300</v>
      </c>
      <c r="J110" s="425">
        <v>137300</v>
      </c>
      <c r="K110" s="169"/>
      <c r="L110" s="169"/>
      <c r="S110" s="2"/>
      <c r="T110" s="2"/>
      <c r="U110" s="2"/>
      <c r="V110" s="2"/>
    </row>
    <row r="111" spans="1:22" ht="30.75" customHeight="1" x14ac:dyDescent="0.2">
      <c r="A111" s="420">
        <v>5</v>
      </c>
      <c r="B111" s="367" t="s">
        <v>351</v>
      </c>
      <c r="C111" s="367"/>
      <c r="D111" s="367"/>
      <c r="E111" s="400" t="s">
        <v>446</v>
      </c>
      <c r="F111" s="401"/>
      <c r="G111" s="401"/>
      <c r="H111" s="173" t="s">
        <v>518</v>
      </c>
      <c r="I111" s="168">
        <v>194900</v>
      </c>
      <c r="J111" s="425">
        <v>135600</v>
      </c>
      <c r="K111" s="169"/>
      <c r="L111" s="169"/>
      <c r="S111" s="2"/>
      <c r="T111" s="2"/>
      <c r="U111" s="2"/>
      <c r="V111" s="2"/>
    </row>
    <row r="112" spans="1:22" ht="30.75" customHeight="1" thickBot="1" x14ac:dyDescent="0.25">
      <c r="A112" s="422">
        <v>5</v>
      </c>
      <c r="B112" s="368" t="s">
        <v>352</v>
      </c>
      <c r="C112" s="368"/>
      <c r="D112" s="368"/>
      <c r="E112" s="368" t="s">
        <v>448</v>
      </c>
      <c r="F112" s="368"/>
      <c r="G112" s="368"/>
      <c r="H112" s="175" t="s">
        <v>300</v>
      </c>
      <c r="I112" s="176">
        <v>160000</v>
      </c>
      <c r="J112" s="423">
        <v>111300</v>
      </c>
      <c r="K112" s="169"/>
      <c r="L112" s="169"/>
      <c r="S112" s="2"/>
      <c r="T112" s="2"/>
      <c r="U112" s="2"/>
      <c r="V112" s="2"/>
    </row>
    <row r="113" spans="1:22" ht="30.75" customHeight="1" thickTop="1" x14ac:dyDescent="0.2">
      <c r="A113" s="420">
        <v>6</v>
      </c>
      <c r="B113" s="366" t="s">
        <v>353</v>
      </c>
      <c r="C113" s="366"/>
      <c r="D113" s="366"/>
      <c r="E113" s="366" t="s">
        <v>440</v>
      </c>
      <c r="F113" s="366"/>
      <c r="G113" s="366"/>
      <c r="H113" s="167" t="s">
        <v>301</v>
      </c>
      <c r="I113" s="172">
        <v>200000</v>
      </c>
      <c r="J113" s="424">
        <v>139200</v>
      </c>
      <c r="K113" s="169"/>
      <c r="L113" s="169"/>
      <c r="S113" s="2"/>
      <c r="T113" s="2"/>
      <c r="U113" s="2"/>
      <c r="V113" s="2"/>
    </row>
    <row r="114" spans="1:22" ht="30.75" customHeight="1" x14ac:dyDescent="0.2">
      <c r="A114" s="420">
        <v>6</v>
      </c>
      <c r="B114" s="367" t="s">
        <v>354</v>
      </c>
      <c r="C114" s="367"/>
      <c r="D114" s="367"/>
      <c r="E114" s="367" t="s">
        <v>441</v>
      </c>
      <c r="F114" s="367"/>
      <c r="G114" s="367"/>
      <c r="H114" s="173" t="s">
        <v>519</v>
      </c>
      <c r="I114" s="168">
        <v>200000</v>
      </c>
      <c r="J114" s="425">
        <v>139200</v>
      </c>
      <c r="K114" s="169"/>
      <c r="L114" s="169"/>
      <c r="S114" s="2"/>
      <c r="T114" s="2"/>
      <c r="U114" s="2"/>
      <c r="V114" s="2"/>
    </row>
    <row r="115" spans="1:22" ht="30.75" customHeight="1" x14ac:dyDescent="0.2">
      <c r="A115" s="420">
        <v>6</v>
      </c>
      <c r="B115" s="367" t="s">
        <v>310</v>
      </c>
      <c r="C115" s="367"/>
      <c r="D115" s="367"/>
      <c r="E115" s="367" t="s">
        <v>442</v>
      </c>
      <c r="F115" s="367"/>
      <c r="G115" s="367"/>
      <c r="H115" s="173" t="s">
        <v>283</v>
      </c>
      <c r="I115" s="168">
        <v>200000</v>
      </c>
      <c r="J115" s="425">
        <v>139200</v>
      </c>
      <c r="K115" s="169"/>
      <c r="L115" s="169"/>
      <c r="S115" s="2"/>
      <c r="T115" s="2"/>
      <c r="U115" s="2"/>
      <c r="V115" s="2"/>
    </row>
    <row r="116" spans="1:22" ht="30.75" customHeight="1" x14ac:dyDescent="0.2">
      <c r="A116" s="420">
        <v>6</v>
      </c>
      <c r="B116" s="367" t="s">
        <v>355</v>
      </c>
      <c r="C116" s="367"/>
      <c r="D116" s="367"/>
      <c r="E116" s="367" t="s">
        <v>443</v>
      </c>
      <c r="F116" s="367"/>
      <c r="G116" s="367"/>
      <c r="H116" s="173" t="s">
        <v>520</v>
      </c>
      <c r="I116" s="168">
        <v>111300</v>
      </c>
      <c r="J116" s="425">
        <v>77400</v>
      </c>
      <c r="K116" s="169"/>
      <c r="L116" s="169"/>
      <c r="S116" s="2"/>
      <c r="T116" s="2"/>
      <c r="U116" s="2"/>
      <c r="V116" s="2"/>
    </row>
    <row r="117" spans="1:22" ht="30.75" customHeight="1" thickBot="1" x14ac:dyDescent="0.25">
      <c r="A117" s="422">
        <v>6</v>
      </c>
      <c r="B117" s="368" t="s">
        <v>356</v>
      </c>
      <c r="C117" s="368"/>
      <c r="D117" s="368"/>
      <c r="E117" s="368" t="s">
        <v>444</v>
      </c>
      <c r="F117" s="368"/>
      <c r="G117" s="368"/>
      <c r="H117" s="175" t="s">
        <v>521</v>
      </c>
      <c r="I117" s="176">
        <v>200000</v>
      </c>
      <c r="J117" s="423">
        <v>139200</v>
      </c>
      <c r="K117" s="169"/>
      <c r="L117" s="169"/>
      <c r="S117" s="2"/>
      <c r="T117" s="2"/>
      <c r="U117" s="2"/>
      <c r="V117" s="2"/>
    </row>
    <row r="118" spans="1:22" ht="30.75" customHeight="1" thickTop="1" thickBot="1" x14ac:dyDescent="0.25">
      <c r="A118" s="422">
        <v>7</v>
      </c>
      <c r="B118" s="361" t="s">
        <v>357</v>
      </c>
      <c r="C118" s="361"/>
      <c r="D118" s="361"/>
      <c r="E118" s="362" t="s">
        <v>445</v>
      </c>
      <c r="F118" s="363"/>
      <c r="G118" s="364"/>
      <c r="H118" s="190" t="s">
        <v>522</v>
      </c>
      <c r="I118" s="177">
        <v>62100</v>
      </c>
      <c r="J118" s="426">
        <v>43200</v>
      </c>
      <c r="K118" s="169"/>
      <c r="L118" s="169"/>
      <c r="M118" s="169"/>
      <c r="S118" s="2"/>
      <c r="T118" s="2"/>
      <c r="U118" s="2"/>
      <c r="V118" s="2"/>
    </row>
    <row r="119" spans="1:22" ht="30.75" customHeight="1" thickTop="1" x14ac:dyDescent="0.2">
      <c r="A119" s="420">
        <v>8</v>
      </c>
      <c r="B119" s="366" t="s">
        <v>358</v>
      </c>
      <c r="C119" s="366"/>
      <c r="D119" s="366"/>
      <c r="E119" s="384" t="s">
        <v>449</v>
      </c>
      <c r="F119" s="385"/>
      <c r="G119" s="386"/>
      <c r="H119" s="167" t="s">
        <v>303</v>
      </c>
      <c r="I119" s="172">
        <v>150000</v>
      </c>
      <c r="J119" s="424">
        <v>104400</v>
      </c>
      <c r="S119" s="2"/>
      <c r="T119" s="2"/>
      <c r="U119" s="2"/>
      <c r="V119" s="2"/>
    </row>
    <row r="120" spans="1:22" ht="30.75" customHeight="1" x14ac:dyDescent="0.2">
      <c r="A120" s="420">
        <v>8</v>
      </c>
      <c r="B120" s="367" t="s">
        <v>359</v>
      </c>
      <c r="C120" s="367"/>
      <c r="D120" s="367"/>
      <c r="E120" s="387" t="s">
        <v>450</v>
      </c>
      <c r="F120" s="388"/>
      <c r="G120" s="389"/>
      <c r="H120" s="173" t="s">
        <v>523</v>
      </c>
      <c r="I120" s="168">
        <v>152400</v>
      </c>
      <c r="J120" s="425">
        <v>106000</v>
      </c>
      <c r="S120" s="2"/>
      <c r="T120" s="2"/>
      <c r="U120" s="2"/>
      <c r="V120" s="2"/>
    </row>
    <row r="121" spans="1:22" ht="30.75" customHeight="1" x14ac:dyDescent="0.2">
      <c r="A121" s="420">
        <v>8</v>
      </c>
      <c r="B121" s="367" t="s">
        <v>360</v>
      </c>
      <c r="C121" s="367"/>
      <c r="D121" s="367"/>
      <c r="E121" s="387" t="s">
        <v>451</v>
      </c>
      <c r="F121" s="388"/>
      <c r="G121" s="389"/>
      <c r="H121" s="173" t="s">
        <v>524</v>
      </c>
      <c r="I121" s="168">
        <v>60000</v>
      </c>
      <c r="J121" s="425">
        <v>41700</v>
      </c>
      <c r="S121" s="2"/>
      <c r="T121" s="2"/>
      <c r="U121" s="2"/>
      <c r="V121" s="2"/>
    </row>
    <row r="122" spans="1:22" ht="30.75" customHeight="1" x14ac:dyDescent="0.2">
      <c r="A122" s="420">
        <v>8</v>
      </c>
      <c r="B122" s="367" t="s">
        <v>361</v>
      </c>
      <c r="C122" s="367"/>
      <c r="D122" s="367"/>
      <c r="E122" s="387" t="s">
        <v>452</v>
      </c>
      <c r="F122" s="388"/>
      <c r="G122" s="389"/>
      <c r="H122" s="173" t="s">
        <v>525</v>
      </c>
      <c r="I122" s="168">
        <v>81400</v>
      </c>
      <c r="J122" s="425">
        <v>56600</v>
      </c>
      <c r="S122" s="2"/>
      <c r="T122" s="2"/>
      <c r="U122" s="2"/>
      <c r="V122" s="2"/>
    </row>
    <row r="123" spans="1:22" ht="30.75" customHeight="1" x14ac:dyDescent="0.2">
      <c r="A123" s="420">
        <v>8</v>
      </c>
      <c r="B123" s="367" t="s">
        <v>361</v>
      </c>
      <c r="C123" s="367"/>
      <c r="D123" s="367"/>
      <c r="E123" s="387" t="s">
        <v>453</v>
      </c>
      <c r="F123" s="388"/>
      <c r="G123" s="389"/>
      <c r="H123" s="173" t="s">
        <v>525</v>
      </c>
      <c r="I123" s="168">
        <v>77200</v>
      </c>
      <c r="J123" s="425">
        <v>53700</v>
      </c>
      <c r="K123" s="169"/>
      <c r="L123" s="169"/>
      <c r="M123" s="169"/>
      <c r="S123" s="2"/>
      <c r="T123" s="2"/>
      <c r="U123" s="2"/>
      <c r="V123" s="2"/>
    </row>
    <row r="124" spans="1:22" ht="30.75" customHeight="1" thickBot="1" x14ac:dyDescent="0.25">
      <c r="A124" s="422">
        <v>8</v>
      </c>
      <c r="B124" s="361" t="s">
        <v>334</v>
      </c>
      <c r="C124" s="361"/>
      <c r="D124" s="361"/>
      <c r="E124" s="362" t="s">
        <v>454</v>
      </c>
      <c r="F124" s="363"/>
      <c r="G124" s="364"/>
      <c r="H124" s="190" t="s">
        <v>496</v>
      </c>
      <c r="I124" s="177">
        <v>180000</v>
      </c>
      <c r="J124" s="426">
        <v>125200</v>
      </c>
      <c r="K124" s="169"/>
      <c r="L124" s="169"/>
      <c r="M124" s="169"/>
      <c r="S124" s="2"/>
      <c r="T124" s="2"/>
      <c r="U124" s="2"/>
      <c r="V124" s="2"/>
    </row>
    <row r="125" spans="1:22" ht="30.75" customHeight="1" thickTop="1" thickBot="1" x14ac:dyDescent="0.25">
      <c r="A125" s="427"/>
      <c r="B125" s="428"/>
      <c r="C125" s="428"/>
      <c r="D125" s="428"/>
      <c r="E125" s="429"/>
      <c r="F125" s="430"/>
      <c r="G125" s="431"/>
      <c r="H125" s="432"/>
      <c r="I125" s="433">
        <f>SUM(I5:I124)</f>
        <v>19524500</v>
      </c>
      <c r="J125" s="434">
        <f>SUM(J5:J124)</f>
        <v>13543400</v>
      </c>
      <c r="S125" s="2"/>
      <c r="T125" s="2"/>
      <c r="U125" s="2"/>
      <c r="V125" s="2"/>
    </row>
    <row r="126" spans="1:22" ht="30.75" customHeight="1" x14ac:dyDescent="0.2">
      <c r="A126" s="189"/>
      <c r="B126" s="366"/>
      <c r="C126" s="366"/>
      <c r="D126" s="366"/>
      <c r="E126" s="406"/>
      <c r="F126" s="407"/>
      <c r="G126" s="408"/>
      <c r="H126" s="167"/>
      <c r="I126" s="172"/>
      <c r="J126" s="188"/>
      <c r="S126" s="2"/>
      <c r="T126" s="2"/>
      <c r="U126" s="2"/>
      <c r="V126" s="2"/>
    </row>
    <row r="127" spans="1:22" ht="30.75" customHeight="1" x14ac:dyDescent="0.2">
      <c r="A127" s="174"/>
      <c r="B127" s="367"/>
      <c r="C127" s="367"/>
      <c r="D127" s="367"/>
      <c r="E127" s="387"/>
      <c r="F127" s="388"/>
      <c r="G127" s="389"/>
      <c r="H127" s="173"/>
      <c r="I127" s="168"/>
      <c r="J127" s="185"/>
      <c r="S127" s="2"/>
      <c r="T127" s="2"/>
      <c r="U127" s="2"/>
      <c r="V127" s="2"/>
    </row>
    <row r="128" spans="1:22" ht="30.75" customHeight="1" x14ac:dyDescent="0.2">
      <c r="A128" s="174"/>
      <c r="B128" s="367"/>
      <c r="C128" s="367"/>
      <c r="D128" s="367"/>
      <c r="E128" s="387"/>
      <c r="F128" s="388"/>
      <c r="G128" s="389"/>
      <c r="H128" s="173"/>
      <c r="I128" s="168"/>
      <c r="J128" s="185"/>
      <c r="S128" s="2"/>
      <c r="T128" s="2"/>
      <c r="U128" s="2"/>
      <c r="V128" s="2"/>
    </row>
    <row r="129" spans="1:24" ht="30.75" customHeight="1" x14ac:dyDescent="0.2">
      <c r="A129" s="174"/>
      <c r="B129" s="367"/>
      <c r="C129" s="367"/>
      <c r="D129" s="367"/>
      <c r="E129" s="387"/>
      <c r="F129" s="388"/>
      <c r="G129" s="389"/>
      <c r="H129" s="173"/>
      <c r="I129" s="168"/>
      <c r="J129" s="185"/>
      <c r="S129" s="2"/>
      <c r="T129" s="2"/>
      <c r="U129" s="2"/>
      <c r="V129" s="2"/>
    </row>
    <row r="130" spans="1:24" ht="30.75" customHeight="1" x14ac:dyDescent="0.2">
      <c r="A130" s="174"/>
      <c r="B130" s="367"/>
      <c r="C130" s="367"/>
      <c r="D130" s="367"/>
      <c r="E130" s="387"/>
      <c r="F130" s="388"/>
      <c r="G130" s="389"/>
      <c r="H130" s="173"/>
      <c r="I130" s="168"/>
      <c r="J130" s="185"/>
      <c r="K130" s="169"/>
      <c r="L130" s="169"/>
      <c r="M130" s="169"/>
      <c r="S130" s="2"/>
      <c r="T130" s="2"/>
      <c r="U130" s="2"/>
      <c r="V130" s="2"/>
    </row>
    <row r="131" spans="1:24" ht="27" customHeight="1" x14ac:dyDescent="0.2">
      <c r="B131" s="17"/>
      <c r="C131" s="17"/>
      <c r="D131" s="17"/>
      <c r="E131" s="47"/>
      <c r="F131" s="47"/>
      <c r="G131" s="47"/>
      <c r="I131" s="194"/>
      <c r="J131" s="194"/>
      <c r="K131" s="91"/>
      <c r="L131" s="91"/>
      <c r="M131" s="91"/>
      <c r="N131" s="155"/>
      <c r="O131" s="91"/>
      <c r="P131" s="100"/>
      <c r="Q131" s="101"/>
      <c r="R131" s="101"/>
      <c r="S131" s="101"/>
      <c r="T131" s="76"/>
      <c r="U131" s="102"/>
      <c r="V131" s="76"/>
      <c r="W131" s="76"/>
      <c r="X131" s="102"/>
    </row>
    <row r="132" spans="1:24" ht="27" customHeight="1" x14ac:dyDescent="0.2">
      <c r="B132" s="17"/>
      <c r="C132" s="17"/>
      <c r="D132" s="17"/>
      <c r="E132" s="47"/>
      <c r="F132" s="47"/>
      <c r="G132" s="47"/>
      <c r="I132" s="162"/>
      <c r="J132" s="180"/>
      <c r="K132" s="91"/>
      <c r="L132" s="91"/>
      <c r="M132" s="91"/>
      <c r="N132" s="155"/>
      <c r="O132" s="91"/>
      <c r="P132" s="100"/>
      <c r="Q132" s="101"/>
      <c r="R132" s="101"/>
      <c r="S132" s="101"/>
      <c r="T132" s="76"/>
      <c r="U132" s="102"/>
      <c r="V132" s="76"/>
      <c r="W132" s="76"/>
      <c r="X132" s="102"/>
    </row>
    <row r="133" spans="1:24" ht="27" customHeight="1" x14ac:dyDescent="0.2">
      <c r="B133" s="17"/>
      <c r="C133" s="17"/>
      <c r="D133" s="17"/>
      <c r="E133" s="17"/>
      <c r="F133" s="35"/>
      <c r="G133" s="48"/>
      <c r="H133" s="159"/>
      <c r="I133" s="163"/>
      <c r="J133" s="181"/>
      <c r="K133" s="91"/>
      <c r="L133" s="91"/>
      <c r="M133" s="91"/>
      <c r="N133" s="156"/>
      <c r="O133" s="101"/>
      <c r="P133" s="101"/>
      <c r="Q133" s="101"/>
      <c r="R133" s="76"/>
      <c r="S133" s="102"/>
      <c r="T133" s="76"/>
      <c r="U133" s="76"/>
      <c r="V133" s="102"/>
    </row>
    <row r="134" spans="1:24" ht="30.75" customHeight="1" x14ac:dyDescent="0.2">
      <c r="F134" s="36"/>
      <c r="G134" s="3"/>
      <c r="H134" s="160"/>
      <c r="I134" s="164"/>
      <c r="J134" s="182"/>
      <c r="K134" s="76"/>
      <c r="L134" s="76"/>
      <c r="M134" s="76"/>
      <c r="N134" s="157"/>
      <c r="O134" s="76"/>
      <c r="P134" s="76"/>
      <c r="S134" s="2"/>
      <c r="T134" s="2"/>
      <c r="U134" s="2"/>
      <c r="V134" s="2"/>
    </row>
    <row r="135" spans="1:24" ht="27" customHeight="1" x14ac:dyDescent="0.2">
      <c r="F135" s="37"/>
      <c r="G135" s="36"/>
      <c r="H135" s="159"/>
      <c r="I135" s="165"/>
      <c r="J135" s="183"/>
      <c r="K135" s="76"/>
      <c r="L135" s="76"/>
      <c r="M135" s="76"/>
      <c r="S135" s="2"/>
      <c r="T135" s="2"/>
      <c r="U135" s="2"/>
      <c r="V135" s="2"/>
    </row>
    <row r="136" spans="1:24" ht="27" customHeight="1" x14ac:dyDescent="0.2">
      <c r="B136" s="18"/>
      <c r="C136" s="18"/>
      <c r="D136" s="18"/>
      <c r="E136" s="18"/>
      <c r="F136" s="38"/>
      <c r="G136" s="36"/>
      <c r="H136" s="159"/>
      <c r="I136" s="165"/>
      <c r="J136" s="183"/>
      <c r="S136" s="2"/>
      <c r="T136" s="2"/>
      <c r="U136" s="2"/>
      <c r="V136" s="2"/>
    </row>
    <row r="137" spans="1:24" ht="27" customHeight="1" x14ac:dyDescent="0.2">
      <c r="B137" s="18"/>
      <c r="C137" s="18"/>
      <c r="D137" s="18"/>
      <c r="E137" s="18"/>
      <c r="F137" s="38"/>
      <c r="G137" s="3"/>
      <c r="H137" s="160"/>
      <c r="I137" s="164"/>
      <c r="J137" s="182"/>
      <c r="K137" s="76"/>
      <c r="L137" s="76"/>
      <c r="M137" s="76"/>
      <c r="S137" s="2"/>
      <c r="T137" s="2"/>
      <c r="U137" s="2"/>
      <c r="V137" s="2"/>
    </row>
    <row r="138" spans="1:24" ht="27" customHeight="1" x14ac:dyDescent="0.2">
      <c r="B138" s="18"/>
      <c r="C138" s="18"/>
      <c r="D138" s="18"/>
      <c r="E138" s="18"/>
      <c r="F138" s="38"/>
      <c r="G138" s="36"/>
      <c r="H138" s="159"/>
      <c r="I138" s="165"/>
      <c r="J138" s="183"/>
      <c r="K138" s="76"/>
      <c r="L138" s="76"/>
      <c r="M138" s="76"/>
      <c r="S138" s="2"/>
      <c r="T138" s="2"/>
      <c r="U138" s="2"/>
      <c r="V138" s="2"/>
    </row>
    <row r="139" spans="1:24" ht="27" customHeight="1" x14ac:dyDescent="0.2">
      <c r="B139" s="18"/>
      <c r="C139" s="18"/>
      <c r="D139" s="18"/>
      <c r="E139" s="18"/>
      <c r="F139" s="38"/>
      <c r="G139" s="3"/>
      <c r="H139" s="160"/>
      <c r="I139" s="164"/>
      <c r="J139" s="182"/>
      <c r="K139" s="76"/>
      <c r="L139" s="76"/>
      <c r="M139" s="76"/>
      <c r="S139" s="2"/>
      <c r="T139" s="2"/>
      <c r="U139" s="2"/>
      <c r="V139" s="2"/>
    </row>
    <row r="140" spans="1:24" ht="27" customHeight="1" x14ac:dyDescent="0.2">
      <c r="F140" s="38"/>
      <c r="G140" s="3"/>
      <c r="H140" s="160"/>
      <c r="I140" s="164"/>
      <c r="J140" s="182"/>
      <c r="K140" s="76"/>
      <c r="L140" s="76"/>
      <c r="M140" s="76"/>
      <c r="S140" s="2"/>
      <c r="T140" s="2"/>
      <c r="U140" s="2"/>
      <c r="V140" s="2"/>
    </row>
    <row r="141" spans="1:24" ht="27" customHeight="1" x14ac:dyDescent="0.2">
      <c r="F141" s="38"/>
      <c r="G141" s="39"/>
      <c r="H141" s="39"/>
      <c r="I141" s="166"/>
      <c r="J141" s="184"/>
      <c r="S141" s="2"/>
      <c r="T141" s="2"/>
      <c r="U141" s="2"/>
      <c r="V141" s="2"/>
    </row>
    <row r="142" spans="1:24" ht="27" customHeight="1" x14ac:dyDescent="0.2">
      <c r="F142" s="38"/>
      <c r="G142" s="39"/>
      <c r="H142" s="39"/>
      <c r="I142" s="166"/>
      <c r="J142" s="184"/>
      <c r="K142" s="76"/>
      <c r="L142" s="76"/>
      <c r="M142" s="76"/>
      <c r="N142" s="158"/>
      <c r="O142" s="92"/>
      <c r="P142" s="92"/>
      <c r="Q142" s="92"/>
      <c r="R142" s="76"/>
      <c r="S142" s="2"/>
      <c r="T142" s="2"/>
      <c r="U142" s="2"/>
      <c r="V142" s="2"/>
    </row>
    <row r="143" spans="1:24" ht="27" customHeight="1" x14ac:dyDescent="0.2">
      <c r="F143" s="38"/>
      <c r="K143" s="76"/>
      <c r="L143" s="76"/>
      <c r="M143" s="76"/>
      <c r="N143" s="158"/>
      <c r="O143" s="92"/>
      <c r="P143" s="92"/>
      <c r="Q143" s="92"/>
      <c r="R143" s="76"/>
      <c r="S143" s="2"/>
      <c r="T143" s="2"/>
      <c r="U143" s="2"/>
      <c r="V143" s="2"/>
    </row>
    <row r="144" spans="1:24" ht="27" customHeight="1" x14ac:dyDescent="0.2">
      <c r="F144" s="38"/>
      <c r="K144" s="76"/>
      <c r="L144" s="76"/>
      <c r="M144" s="76"/>
      <c r="N144" s="158"/>
      <c r="O144" s="92"/>
      <c r="P144" s="92"/>
      <c r="Q144" s="92"/>
      <c r="R144" s="76"/>
      <c r="S144" s="2"/>
      <c r="T144" s="2"/>
      <c r="U144" s="2"/>
      <c r="V144" s="2"/>
    </row>
    <row r="145" spans="6:27" ht="27" customHeight="1" x14ac:dyDescent="0.2">
      <c r="F145" s="38"/>
      <c r="K145" s="76"/>
      <c r="L145" s="76"/>
      <c r="M145" s="76"/>
      <c r="N145" s="158"/>
      <c r="O145" s="92"/>
      <c r="P145" s="92"/>
      <c r="Q145" s="92"/>
      <c r="R145" s="76"/>
      <c r="S145" s="2"/>
      <c r="T145" s="2"/>
      <c r="U145" s="2"/>
      <c r="V145" s="2"/>
    </row>
    <row r="146" spans="6:27" ht="27" customHeight="1" x14ac:dyDescent="0.2">
      <c r="F146" s="38"/>
      <c r="K146" s="76"/>
      <c r="L146" s="76"/>
      <c r="M146" s="76"/>
      <c r="N146" s="158"/>
      <c r="O146" s="92"/>
      <c r="P146" s="92"/>
      <c r="Q146" s="92"/>
      <c r="R146" s="76"/>
      <c r="S146" s="2"/>
      <c r="T146" s="2"/>
      <c r="U146" s="2"/>
      <c r="V146" s="2"/>
    </row>
    <row r="147" spans="6:27" ht="27" customHeight="1" x14ac:dyDescent="0.2">
      <c r="F147" s="38"/>
      <c r="K147" s="76"/>
      <c r="L147" s="76"/>
      <c r="M147" s="76"/>
      <c r="N147" s="158"/>
      <c r="O147" s="92"/>
      <c r="P147" s="92"/>
      <c r="Q147" s="92"/>
      <c r="R147" s="76"/>
      <c r="S147" s="2"/>
      <c r="T147" s="2"/>
      <c r="U147" s="2"/>
      <c r="V147" s="2"/>
    </row>
    <row r="148" spans="6:27" ht="30.75" customHeight="1" x14ac:dyDescent="0.2">
      <c r="F148" s="3"/>
      <c r="K148" s="76"/>
      <c r="L148" s="76"/>
      <c r="M148" s="76"/>
      <c r="N148" s="158"/>
      <c r="O148" s="92"/>
      <c r="P148" s="92"/>
      <c r="Q148" s="92"/>
      <c r="S148" s="2"/>
      <c r="T148" s="2"/>
      <c r="U148" s="2"/>
      <c r="V148" s="2"/>
    </row>
    <row r="149" spans="6:27" ht="27" customHeight="1" x14ac:dyDescent="0.2">
      <c r="F149" s="3"/>
      <c r="K149" s="76"/>
      <c r="L149" s="76"/>
      <c r="M149" s="76"/>
      <c r="N149" s="158"/>
      <c r="O149" s="92"/>
      <c r="P149" s="92"/>
      <c r="Q149" s="92"/>
      <c r="R149" s="76"/>
      <c r="S149" s="2"/>
      <c r="T149" s="2"/>
      <c r="U149" s="2"/>
      <c r="V149" s="2"/>
    </row>
    <row r="150" spans="6:27" ht="27" customHeight="1" x14ac:dyDescent="0.2">
      <c r="F150" s="36"/>
      <c r="K150" s="76"/>
      <c r="L150" s="76"/>
      <c r="M150" s="76"/>
      <c r="N150" s="158"/>
      <c r="O150" s="92"/>
      <c r="P150" s="92"/>
      <c r="Q150" s="92"/>
      <c r="R150" s="76"/>
      <c r="S150" s="76"/>
      <c r="T150" s="76"/>
      <c r="U150" s="76"/>
      <c r="V150" s="76"/>
    </row>
    <row r="151" spans="6:27" ht="27" customHeight="1" x14ac:dyDescent="0.2">
      <c r="F151" s="36"/>
      <c r="K151" s="76"/>
      <c r="L151" s="76"/>
      <c r="M151" s="76"/>
      <c r="N151" s="158"/>
      <c r="O151" s="92"/>
      <c r="P151" s="92"/>
      <c r="Q151" s="92"/>
      <c r="R151" s="76"/>
      <c r="S151" s="76"/>
      <c r="T151" s="76"/>
      <c r="U151" s="76"/>
      <c r="V151" s="76"/>
    </row>
    <row r="152" spans="6:27" ht="27" customHeight="1" x14ac:dyDescent="0.2">
      <c r="F152" s="36"/>
      <c r="K152" s="76"/>
      <c r="L152" s="76"/>
      <c r="M152" s="76"/>
      <c r="N152" s="158"/>
      <c r="O152" s="92"/>
      <c r="P152" s="92"/>
      <c r="Q152" s="92"/>
      <c r="R152" s="76"/>
      <c r="S152" s="76"/>
      <c r="T152" s="76"/>
      <c r="U152" s="76"/>
      <c r="V152" s="76"/>
    </row>
    <row r="153" spans="6:27" ht="27" customHeight="1" x14ac:dyDescent="0.2">
      <c r="F153" s="36"/>
      <c r="K153" s="76"/>
      <c r="L153" s="76"/>
      <c r="M153" s="76"/>
      <c r="N153" s="158"/>
      <c r="O153" s="92"/>
      <c r="P153" s="92"/>
      <c r="Q153" s="92"/>
      <c r="R153" s="76"/>
      <c r="S153" s="76"/>
      <c r="T153" s="76"/>
      <c r="U153" s="76"/>
      <c r="V153" s="76"/>
    </row>
    <row r="154" spans="6:27" ht="27" customHeight="1" x14ac:dyDescent="0.2">
      <c r="F154" s="3"/>
      <c r="K154" s="76"/>
      <c r="L154" s="76"/>
      <c r="M154" s="76"/>
      <c r="N154" s="158"/>
      <c r="O154" s="92"/>
      <c r="P154" s="92"/>
      <c r="Q154" s="92"/>
      <c r="R154" s="76"/>
      <c r="S154" s="76"/>
      <c r="T154" s="76"/>
      <c r="U154" s="76"/>
      <c r="V154" s="76"/>
    </row>
    <row r="155" spans="6:27" ht="27" customHeight="1" x14ac:dyDescent="0.2">
      <c r="F155" s="3"/>
      <c r="K155" s="76"/>
      <c r="L155" s="76"/>
      <c r="M155" s="76"/>
      <c r="N155" s="158"/>
      <c r="O155" s="92"/>
      <c r="P155" s="92"/>
      <c r="Q155" s="92"/>
      <c r="R155" s="76"/>
      <c r="S155" s="76"/>
      <c r="T155" s="76"/>
      <c r="U155" s="76"/>
      <c r="V155" s="76"/>
    </row>
    <row r="156" spans="6:27" ht="27" customHeight="1" x14ac:dyDescent="0.2">
      <c r="F156" s="39"/>
      <c r="K156" s="76"/>
      <c r="L156" s="76"/>
      <c r="M156" s="76"/>
      <c r="N156" s="157"/>
      <c r="O156" s="76"/>
      <c r="P156" s="76"/>
      <c r="Q156" s="76"/>
      <c r="R156" s="76"/>
      <c r="S156" s="87"/>
      <c r="T156" s="92"/>
      <c r="U156" s="92"/>
      <c r="V156" s="92"/>
      <c r="W156" s="76"/>
      <c r="X156" s="76"/>
      <c r="Y156" s="76"/>
      <c r="Z156" s="76"/>
      <c r="AA156" s="76"/>
    </row>
    <row r="157" spans="6:27" ht="27" customHeight="1" x14ac:dyDescent="0.2">
      <c r="F157" s="39"/>
      <c r="K157" s="76"/>
      <c r="L157" s="76"/>
      <c r="M157" s="76"/>
      <c r="N157" s="157"/>
      <c r="O157" s="76"/>
      <c r="P157" s="76"/>
      <c r="Q157" s="76"/>
      <c r="R157" s="76"/>
      <c r="S157" s="87"/>
      <c r="T157" s="92"/>
      <c r="U157" s="92"/>
      <c r="V157" s="92"/>
      <c r="W157" s="76"/>
      <c r="X157" s="76"/>
      <c r="Y157" s="76"/>
      <c r="Z157" s="76"/>
      <c r="AA157" s="76"/>
    </row>
    <row r="158" spans="6:27" ht="27" customHeight="1" x14ac:dyDescent="0.2">
      <c r="K158" s="76"/>
      <c r="L158" s="76"/>
      <c r="M158" s="76"/>
      <c r="N158" s="157"/>
      <c r="O158" s="76"/>
      <c r="P158" s="76"/>
      <c r="Q158" s="76"/>
      <c r="R158" s="76"/>
      <c r="S158" s="87"/>
      <c r="T158" s="92"/>
      <c r="U158" s="92"/>
      <c r="V158" s="92"/>
      <c r="W158" s="76"/>
      <c r="X158" s="76"/>
      <c r="Y158" s="76"/>
      <c r="Z158" s="76"/>
      <c r="AA158" s="76"/>
    </row>
    <row r="159" spans="6:27" ht="27" customHeight="1" x14ac:dyDescent="0.2">
      <c r="K159" s="76"/>
      <c r="L159" s="76"/>
      <c r="M159" s="76"/>
      <c r="N159" s="157"/>
      <c r="O159" s="76"/>
      <c r="P159" s="76"/>
      <c r="Q159" s="76"/>
      <c r="R159" s="76"/>
      <c r="S159" s="87"/>
      <c r="T159" s="92"/>
      <c r="U159" s="92"/>
      <c r="V159" s="92"/>
      <c r="W159" s="76"/>
      <c r="X159" s="76"/>
      <c r="Y159" s="76"/>
      <c r="Z159" s="76"/>
      <c r="AA159" s="76"/>
    </row>
    <row r="160" spans="6:27" ht="14" x14ac:dyDescent="0.2">
      <c r="K160" s="76"/>
      <c r="L160" s="76"/>
      <c r="M160" s="76"/>
      <c r="N160" s="157"/>
      <c r="O160" s="76"/>
      <c r="P160" s="76"/>
      <c r="Q160" s="76"/>
      <c r="R160" s="76"/>
      <c r="S160" s="87"/>
      <c r="T160" s="92"/>
      <c r="U160" s="92"/>
      <c r="V160" s="92"/>
      <c r="W160" s="76"/>
      <c r="X160" s="76"/>
      <c r="Y160" s="76"/>
      <c r="Z160" s="76"/>
      <c r="AA160" s="76"/>
    </row>
    <row r="161" spans="11:27" ht="14" x14ac:dyDescent="0.2">
      <c r="K161" s="76"/>
      <c r="L161" s="76"/>
      <c r="M161" s="76"/>
      <c r="N161" s="157"/>
      <c r="O161" s="76"/>
      <c r="P161" s="76"/>
      <c r="Q161" s="76"/>
      <c r="R161" s="76"/>
      <c r="S161" s="87"/>
      <c r="T161" s="92"/>
      <c r="U161" s="92"/>
      <c r="V161" s="92"/>
      <c r="W161" s="76"/>
      <c r="X161" s="76"/>
      <c r="Y161" s="76"/>
      <c r="Z161" s="76"/>
      <c r="AA161" s="76"/>
    </row>
    <row r="162" spans="11:27" ht="14" x14ac:dyDescent="0.2">
      <c r="K162" s="76"/>
      <c r="L162" s="76"/>
      <c r="M162" s="76"/>
      <c r="N162" s="157"/>
      <c r="O162" s="76"/>
      <c r="P162" s="76"/>
      <c r="Q162" s="76"/>
      <c r="R162" s="76"/>
      <c r="S162" s="87"/>
      <c r="T162" s="92"/>
      <c r="U162" s="92"/>
      <c r="V162" s="92"/>
      <c r="W162" s="76"/>
      <c r="X162" s="76"/>
      <c r="Y162" s="76"/>
      <c r="Z162" s="76"/>
      <c r="AA162" s="76"/>
    </row>
    <row r="163" spans="11:27" ht="14" x14ac:dyDescent="0.2">
      <c r="K163" s="76"/>
      <c r="L163" s="76"/>
      <c r="M163" s="76"/>
      <c r="N163" s="157"/>
      <c r="O163" s="76"/>
      <c r="P163" s="76"/>
      <c r="Q163" s="76"/>
      <c r="R163" s="76"/>
      <c r="S163" s="87"/>
      <c r="T163" s="92"/>
      <c r="U163" s="92"/>
      <c r="V163" s="92"/>
      <c r="W163" s="76"/>
      <c r="X163" s="76"/>
      <c r="Y163" s="76"/>
      <c r="Z163" s="76"/>
      <c r="AA163" s="76"/>
    </row>
    <row r="164" spans="11:27" ht="14" x14ac:dyDescent="0.2">
      <c r="K164" s="76"/>
      <c r="L164" s="76"/>
      <c r="M164" s="76"/>
      <c r="N164" s="157"/>
      <c r="O164" s="76"/>
      <c r="P164" s="76"/>
      <c r="Q164" s="76"/>
      <c r="R164" s="76"/>
      <c r="S164" s="87"/>
      <c r="T164" s="92"/>
      <c r="U164" s="92"/>
      <c r="V164" s="92"/>
      <c r="W164" s="76"/>
      <c r="X164" s="76"/>
      <c r="Y164" s="76"/>
      <c r="Z164" s="76"/>
      <c r="AA164" s="76"/>
    </row>
    <row r="165" spans="11:27" ht="14" x14ac:dyDescent="0.2">
      <c r="K165" s="76"/>
      <c r="L165" s="76"/>
      <c r="M165" s="76"/>
      <c r="N165" s="157"/>
      <c r="O165" s="76"/>
      <c r="P165" s="76"/>
      <c r="Q165" s="76"/>
      <c r="R165" s="76"/>
      <c r="S165" s="87"/>
      <c r="T165" s="92"/>
      <c r="U165" s="92"/>
      <c r="V165" s="92"/>
      <c r="W165" s="76"/>
      <c r="X165" s="76"/>
      <c r="Y165" s="76"/>
      <c r="Z165" s="76"/>
      <c r="AA165" s="76"/>
    </row>
  </sheetData>
  <autoFilter ref="A3:J130" xr:uid="{00000000-0001-0000-0800-000000000000}">
    <filterColumn colId="1" showButton="0"/>
    <filterColumn colId="2" showButton="0"/>
    <filterColumn colId="4" showButton="0"/>
    <filterColumn colId="5" showButton="0"/>
  </autoFilter>
  <mergeCells count="259">
    <mergeCell ref="A1:J1"/>
    <mergeCell ref="B109:D109"/>
    <mergeCell ref="E109:G109"/>
    <mergeCell ref="B110:D110"/>
    <mergeCell ref="E110:G110"/>
    <mergeCell ref="B111:D111"/>
    <mergeCell ref="E111:G111"/>
    <mergeCell ref="B108:D108"/>
    <mergeCell ref="E108:G108"/>
    <mergeCell ref="E96:G96"/>
    <mergeCell ref="B97:D97"/>
    <mergeCell ref="E97:G97"/>
    <mergeCell ref="B98:D98"/>
    <mergeCell ref="E98:G98"/>
    <mergeCell ref="B90:D90"/>
    <mergeCell ref="E90:G90"/>
    <mergeCell ref="B91:D91"/>
    <mergeCell ref="E91:G91"/>
    <mergeCell ref="B92:D92"/>
    <mergeCell ref="E92:G92"/>
    <mergeCell ref="B93:D93"/>
    <mergeCell ref="E93:G93"/>
    <mergeCell ref="B104:D104"/>
    <mergeCell ref="E104:G104"/>
    <mergeCell ref="B105:D105"/>
    <mergeCell ref="E105:G105"/>
    <mergeCell ref="B106:D106"/>
    <mergeCell ref="E106:G106"/>
    <mergeCell ref="B107:D107"/>
    <mergeCell ref="E107:G107"/>
    <mergeCell ref="B99:D99"/>
    <mergeCell ref="E99:G99"/>
    <mergeCell ref="B100:D100"/>
    <mergeCell ref="E100:G100"/>
    <mergeCell ref="B101:D101"/>
    <mergeCell ref="E101:G101"/>
    <mergeCell ref="B102:D102"/>
    <mergeCell ref="E102:G102"/>
    <mergeCell ref="B103:D103"/>
    <mergeCell ref="E103:G103"/>
    <mergeCell ref="B83:D83"/>
    <mergeCell ref="E83:G83"/>
    <mergeCell ref="B84:D84"/>
    <mergeCell ref="E84:G84"/>
    <mergeCell ref="B95:D95"/>
    <mergeCell ref="E95:G95"/>
    <mergeCell ref="B96:D96"/>
    <mergeCell ref="B94:D94"/>
    <mergeCell ref="E94:G94"/>
    <mergeCell ref="B85:D85"/>
    <mergeCell ref="E85:G85"/>
    <mergeCell ref="B86:D86"/>
    <mergeCell ref="E86:G86"/>
    <mergeCell ref="B87:D87"/>
    <mergeCell ref="E87:G87"/>
    <mergeCell ref="B88:D88"/>
    <mergeCell ref="E88:G88"/>
    <mergeCell ref="B89:D89"/>
    <mergeCell ref="E89:G89"/>
    <mergeCell ref="B78:D78"/>
    <mergeCell ref="E78:G78"/>
    <mergeCell ref="B79:D79"/>
    <mergeCell ref="E79:G79"/>
    <mergeCell ref="B80:D80"/>
    <mergeCell ref="E80:G80"/>
    <mergeCell ref="B81:D81"/>
    <mergeCell ref="E81:G81"/>
    <mergeCell ref="B82:D82"/>
    <mergeCell ref="E82:G82"/>
    <mergeCell ref="B73:D73"/>
    <mergeCell ref="E73:G73"/>
    <mergeCell ref="B74:D74"/>
    <mergeCell ref="E74:G74"/>
    <mergeCell ref="B75:D75"/>
    <mergeCell ref="E75:G75"/>
    <mergeCell ref="B76:D76"/>
    <mergeCell ref="E76:G76"/>
    <mergeCell ref="B77:D77"/>
    <mergeCell ref="E77:G77"/>
    <mergeCell ref="B130:D130"/>
    <mergeCell ref="E130:G130"/>
    <mergeCell ref="A3:A4"/>
    <mergeCell ref="B3:D4"/>
    <mergeCell ref="E3:G4"/>
    <mergeCell ref="I3:I4"/>
    <mergeCell ref="J3:J4"/>
    <mergeCell ref="B65:D65"/>
    <mergeCell ref="E65:G65"/>
    <mergeCell ref="B66:D66"/>
    <mergeCell ref="E66:G66"/>
    <mergeCell ref="B67:D67"/>
    <mergeCell ref="E67:G67"/>
    <mergeCell ref="B68:D68"/>
    <mergeCell ref="E68:G68"/>
    <mergeCell ref="B69:D69"/>
    <mergeCell ref="E69:G69"/>
    <mergeCell ref="B125:D125"/>
    <mergeCell ref="E125:G125"/>
    <mergeCell ref="B126:D126"/>
    <mergeCell ref="E126:G126"/>
    <mergeCell ref="B127:D127"/>
    <mergeCell ref="B70:D70"/>
    <mergeCell ref="E70:G70"/>
    <mergeCell ref="E127:G127"/>
    <mergeCell ref="B128:D128"/>
    <mergeCell ref="E128:G128"/>
    <mergeCell ref="B129:D129"/>
    <mergeCell ref="E129:G129"/>
    <mergeCell ref="B120:D120"/>
    <mergeCell ref="E120:G120"/>
    <mergeCell ref="B121:D121"/>
    <mergeCell ref="E121:G121"/>
    <mergeCell ref="B122:D122"/>
    <mergeCell ref="E122:G122"/>
    <mergeCell ref="B123:D123"/>
    <mergeCell ref="E123:G123"/>
    <mergeCell ref="B124:D124"/>
    <mergeCell ref="E124:G124"/>
    <mergeCell ref="B40:D40"/>
    <mergeCell ref="E40:G40"/>
    <mergeCell ref="B41:D41"/>
    <mergeCell ref="E41:G41"/>
    <mergeCell ref="B42:D42"/>
    <mergeCell ref="E42:G42"/>
    <mergeCell ref="B43:D43"/>
    <mergeCell ref="E43:G43"/>
    <mergeCell ref="B119:D119"/>
    <mergeCell ref="E119:G119"/>
    <mergeCell ref="B60:D60"/>
    <mergeCell ref="E60:G60"/>
    <mergeCell ref="B61:D61"/>
    <mergeCell ref="E61:G61"/>
    <mergeCell ref="B62:D62"/>
    <mergeCell ref="E62:G62"/>
    <mergeCell ref="B63:D63"/>
    <mergeCell ref="E63:G63"/>
    <mergeCell ref="B64:D64"/>
    <mergeCell ref="E64:G64"/>
    <mergeCell ref="B71:D71"/>
    <mergeCell ref="E71:G71"/>
    <mergeCell ref="B72:D72"/>
    <mergeCell ref="E72:G72"/>
    <mergeCell ref="B35:D35"/>
    <mergeCell ref="E35:G35"/>
    <mergeCell ref="B36:D36"/>
    <mergeCell ref="E36:G36"/>
    <mergeCell ref="B37:D37"/>
    <mergeCell ref="E37:G37"/>
    <mergeCell ref="B38:D38"/>
    <mergeCell ref="E38:G38"/>
    <mergeCell ref="B39:D39"/>
    <mergeCell ref="E39:G39"/>
    <mergeCell ref="B30:D30"/>
    <mergeCell ref="E30:G30"/>
    <mergeCell ref="B31:D31"/>
    <mergeCell ref="E31:G31"/>
    <mergeCell ref="B32:D32"/>
    <mergeCell ref="E32:G32"/>
    <mergeCell ref="B33:D33"/>
    <mergeCell ref="E33:G33"/>
    <mergeCell ref="B34:D34"/>
    <mergeCell ref="E34:G34"/>
    <mergeCell ref="B25:D25"/>
    <mergeCell ref="E25:G25"/>
    <mergeCell ref="B26:D26"/>
    <mergeCell ref="E26:G26"/>
    <mergeCell ref="B27:D27"/>
    <mergeCell ref="E27:G27"/>
    <mergeCell ref="B28:D28"/>
    <mergeCell ref="E28:G28"/>
    <mergeCell ref="B29:D29"/>
    <mergeCell ref="E29:G29"/>
    <mergeCell ref="B20:D20"/>
    <mergeCell ref="E20:G20"/>
    <mergeCell ref="B21:D21"/>
    <mergeCell ref="E21:G21"/>
    <mergeCell ref="B22:D22"/>
    <mergeCell ref="E22:G22"/>
    <mergeCell ref="B23:D23"/>
    <mergeCell ref="E23:G23"/>
    <mergeCell ref="B24:D24"/>
    <mergeCell ref="E24:G24"/>
    <mergeCell ref="B15:D15"/>
    <mergeCell ref="E15:G15"/>
    <mergeCell ref="B16:D16"/>
    <mergeCell ref="E16:G16"/>
    <mergeCell ref="B17:D17"/>
    <mergeCell ref="E17:G17"/>
    <mergeCell ref="B18:D18"/>
    <mergeCell ref="E18:G18"/>
    <mergeCell ref="B19:D19"/>
    <mergeCell ref="E19:G19"/>
    <mergeCell ref="B10:D10"/>
    <mergeCell ref="E10:G10"/>
    <mergeCell ref="B11:D11"/>
    <mergeCell ref="E11:G11"/>
    <mergeCell ref="B12:D12"/>
    <mergeCell ref="E12:G12"/>
    <mergeCell ref="B13:D13"/>
    <mergeCell ref="E13:G13"/>
    <mergeCell ref="B14:D14"/>
    <mergeCell ref="E14:G14"/>
    <mergeCell ref="E5:G5"/>
    <mergeCell ref="B6:D6"/>
    <mergeCell ref="E6:G6"/>
    <mergeCell ref="B7:D7"/>
    <mergeCell ref="E7:G7"/>
    <mergeCell ref="B8:D8"/>
    <mergeCell ref="E8:G8"/>
    <mergeCell ref="B9:D9"/>
    <mergeCell ref="E9:G9"/>
    <mergeCell ref="B115:D115"/>
    <mergeCell ref="E115:G115"/>
    <mergeCell ref="B116:D116"/>
    <mergeCell ref="E116:G116"/>
    <mergeCell ref="B117:D117"/>
    <mergeCell ref="E117:G117"/>
    <mergeCell ref="H3:H4"/>
    <mergeCell ref="B112:D112"/>
    <mergeCell ref="E112:G112"/>
    <mergeCell ref="B53:D53"/>
    <mergeCell ref="E53:G53"/>
    <mergeCell ref="B54:D54"/>
    <mergeCell ref="E54:G54"/>
    <mergeCell ref="B55:D55"/>
    <mergeCell ref="E55:G55"/>
    <mergeCell ref="B56:D56"/>
    <mergeCell ref="E56:G56"/>
    <mergeCell ref="B57:D57"/>
    <mergeCell ref="E57:G57"/>
    <mergeCell ref="B58:D58"/>
    <mergeCell ref="E58:G58"/>
    <mergeCell ref="B59:D59"/>
    <mergeCell ref="E59:G59"/>
    <mergeCell ref="B5:D5"/>
    <mergeCell ref="B118:D118"/>
    <mergeCell ref="E118:G118"/>
    <mergeCell ref="B44:D44"/>
    <mergeCell ref="E44:G44"/>
    <mergeCell ref="B45:D45"/>
    <mergeCell ref="E45:G45"/>
    <mergeCell ref="B46:D46"/>
    <mergeCell ref="E46:G46"/>
    <mergeCell ref="B47:D47"/>
    <mergeCell ref="E47:G47"/>
    <mergeCell ref="B48:D48"/>
    <mergeCell ref="E48:G48"/>
    <mergeCell ref="B49:D49"/>
    <mergeCell ref="E49:G49"/>
    <mergeCell ref="B50:D50"/>
    <mergeCell ref="E50:G50"/>
    <mergeCell ref="B51:D51"/>
    <mergeCell ref="E51:G51"/>
    <mergeCell ref="B52:D52"/>
    <mergeCell ref="E52:G52"/>
    <mergeCell ref="B113:D113"/>
    <mergeCell ref="E113:G113"/>
    <mergeCell ref="B114:D114"/>
    <mergeCell ref="E114:G114"/>
  </mergeCells>
  <phoneticPr fontId="4"/>
  <printOptions horizontalCentered="1"/>
  <pageMargins left="0.11811023622047244" right="0.11811023622047244" top="0.47244094488188976" bottom="0.47244094488188976" header="0.15748031496062992" footer="0.31496062992125984"/>
  <pageSetup paperSize="8" fitToHeight="0" orientation="portrait" r:id="rId1"/>
  <headerFooter>
    <oddHeader xml:space="preserve">&amp;R&amp;12&amp;K01+000  </oddHeader>
    <oddFooter>&amp;C&amp;P/&amp;N</oddFooter>
  </headerFooter>
  <rowBreaks count="2" manualBreakCount="2">
    <brk id="39" max="9" man="1"/>
    <brk id="9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申請団体一覧</vt:lpstr>
      <vt:lpstr>個別採点表（自動入力）</vt:lpstr>
      <vt:lpstr>個別採点表（手入力）</vt:lpstr>
      <vt:lpstr>審査結果(交付決定)</vt:lpstr>
      <vt:lpstr>審査結果（不交付）</vt:lpstr>
      <vt:lpstr>リストシート</vt:lpstr>
      <vt:lpstr>リストシート (2)</vt:lpstr>
      <vt:lpstr>【記入例】申請団体一覧</vt:lpstr>
      <vt:lpstr>審査結果一覧</vt:lpstr>
      <vt:lpstr>【記入例】個別採点表（自動入力）</vt:lpstr>
      <vt:lpstr>【記入例】審査結果(交付決定)</vt:lpstr>
      <vt:lpstr>'【記入例】個別採点表（自動入力）'!Print_Area</vt:lpstr>
      <vt:lpstr>'【記入例】審査結果(交付決定)'!Print_Area</vt:lpstr>
      <vt:lpstr>【記入例】申請団体一覧!Print_Area</vt:lpstr>
      <vt:lpstr>リストシート!Print_Area</vt:lpstr>
      <vt:lpstr>'リストシート (2)'!Print_Area</vt:lpstr>
      <vt:lpstr>'個別採点表（自動入力）'!Print_Area</vt:lpstr>
      <vt:lpstr>'個別採点表（手入力）'!Print_Area</vt:lpstr>
      <vt:lpstr>'審査結果(交付決定)'!Print_Area</vt:lpstr>
      <vt:lpstr>'審査結果（不交付）'!Print_Area</vt:lpstr>
      <vt:lpstr>審査結果一覧!Print_Area</vt:lpstr>
      <vt:lpstr>申請団体一覧!Print_Area</vt:lpstr>
      <vt:lpstr>【記入例】申請団体一覧!Print_Titles</vt:lpstr>
      <vt:lpstr>審査結果一覧!Print_Titles</vt:lpstr>
      <vt:lpstr>申請団体一覧!Print_Titles</vt:lpstr>
    </vt:vector>
  </TitlesOfParts>
  <Company>中野区役所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02354047</dc:creator>
  <cp:lastModifiedBy>小野村　純</cp:lastModifiedBy>
  <cp:lastPrinted>2025-06-16T04:56:06Z</cp:lastPrinted>
  <dcterms:created xsi:type="dcterms:W3CDTF">2007-04-16T10:47:49Z</dcterms:created>
  <dcterms:modified xsi:type="dcterms:W3CDTF">2025-06-16T04:56:28Z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3.1.9.0</vt:lpwstr>
    </vt:vector>
  </property>
  <property fmtid="{DCFEDD21-7773-49B2-8022-6FC58DB5260B}" pid="3" name="LastSavedVersion">
    <vt:lpwstr>3.1.9.0</vt:lpwstr>
  </property>
  <property fmtid="{DCFEDD21-7773-49B2-8022-6FC58DB5260B}" pid="4" name="LastSavedDate">
    <vt:filetime>2024-04-08T04:57:49Z</vt:filetime>
  </property>
</Properties>
</file>